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ריכוז" sheetId="1" r:id="rId1"/>
    <sheet name="הכנסות 2025" sheetId="2" state="hidden" r:id="rId2"/>
  </sheets>
  <definedNames>
    <definedName name="_xlnm.Print_Area" localSheetId="0">ריכוז!$D$3:$R$21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/>
  <c r="U21" l="1"/>
  <c r="O15"/>
  <c r="I16"/>
  <c r="K16" s="1"/>
  <c r="I17"/>
  <c r="I18"/>
  <c r="I14"/>
  <c r="F15"/>
  <c r="U82" i="2"/>
  <c r="V82"/>
  <c r="W82"/>
  <c r="X82"/>
  <c r="Y82" s="1"/>
  <c r="Z82" s="1"/>
  <c r="U83"/>
  <c r="V83"/>
  <c r="W83"/>
  <c r="X83"/>
  <c r="Y83"/>
  <c r="Z83"/>
  <c r="U84"/>
  <c r="V84"/>
  <c r="W84"/>
  <c r="X84"/>
  <c r="U85"/>
  <c r="V85"/>
  <c r="W85"/>
  <c r="X85"/>
  <c r="Y85"/>
  <c r="Z85"/>
  <c r="U86"/>
  <c r="V86"/>
  <c r="W86"/>
  <c r="X86"/>
  <c r="Y86"/>
  <c r="Z86" s="1"/>
  <c r="U87"/>
  <c r="V87"/>
  <c r="W87"/>
  <c r="X87"/>
  <c r="U88"/>
  <c r="V88"/>
  <c r="W88"/>
  <c r="X88"/>
  <c r="Y88"/>
  <c r="Z88"/>
  <c r="U89"/>
  <c r="Y89" s="1"/>
  <c r="Z89" s="1"/>
  <c r="V89"/>
  <c r="W89"/>
  <c r="X89"/>
  <c r="U90"/>
  <c r="Y90" s="1"/>
  <c r="Z90" s="1"/>
  <c r="V90"/>
  <c r="W90"/>
  <c r="X90"/>
  <c r="U91"/>
  <c r="V91"/>
  <c r="W91"/>
  <c r="X91"/>
  <c r="Y91"/>
  <c r="Z91"/>
  <c r="U92"/>
  <c r="V92"/>
  <c r="W92"/>
  <c r="X92"/>
  <c r="U93"/>
  <c r="V93"/>
  <c r="W93"/>
  <c r="X93"/>
  <c r="Y93"/>
  <c r="Z93" s="1"/>
  <c r="U94"/>
  <c r="V94"/>
  <c r="W94"/>
  <c r="X94"/>
  <c r="Y94"/>
  <c r="Z94"/>
  <c r="U95"/>
  <c r="V95"/>
  <c r="W95"/>
  <c r="X95"/>
  <c r="U96"/>
  <c r="V96"/>
  <c r="W96"/>
  <c r="X96"/>
  <c r="Y96"/>
  <c r="Z96" s="1"/>
  <c r="U97"/>
  <c r="V97"/>
  <c r="W97"/>
  <c r="X97"/>
  <c r="Y97"/>
  <c r="Z97"/>
  <c r="U98"/>
  <c r="V98"/>
  <c r="W98"/>
  <c r="X98"/>
  <c r="Y98"/>
  <c r="Z98" s="1"/>
  <c r="U99"/>
  <c r="Y99" s="1"/>
  <c r="Z99" s="1"/>
  <c r="V99"/>
  <c r="W99"/>
  <c r="X99"/>
  <c r="U100"/>
  <c r="V100"/>
  <c r="W100"/>
  <c r="X100"/>
  <c r="U6"/>
  <c r="Y6" s="1"/>
  <c r="Z6" s="1"/>
  <c r="V6"/>
  <c r="W6"/>
  <c r="X6"/>
  <c r="U7"/>
  <c r="V7"/>
  <c r="W7"/>
  <c r="X7"/>
  <c r="Y7"/>
  <c r="Z7"/>
  <c r="U8"/>
  <c r="Y8" s="1"/>
  <c r="Z8" s="1"/>
  <c r="V8"/>
  <c r="W8"/>
  <c r="X8"/>
  <c r="U9"/>
  <c r="V9"/>
  <c r="W9"/>
  <c r="X9"/>
  <c r="U10"/>
  <c r="V10"/>
  <c r="W10"/>
  <c r="X10"/>
  <c r="Y10" s="1"/>
  <c r="Z10" s="1"/>
  <c r="U11"/>
  <c r="V11"/>
  <c r="W11"/>
  <c r="X11"/>
  <c r="U12"/>
  <c r="V12"/>
  <c r="W12"/>
  <c r="X12"/>
  <c r="Y12"/>
  <c r="Z12" s="1"/>
  <c r="U13"/>
  <c r="Y13" s="1"/>
  <c r="Z13" s="1"/>
  <c r="V13"/>
  <c r="W13"/>
  <c r="X13"/>
  <c r="U14"/>
  <c r="V14"/>
  <c r="W14"/>
  <c r="X14"/>
  <c r="U15"/>
  <c r="Y15" s="1"/>
  <c r="Z15" s="1"/>
  <c r="V15"/>
  <c r="W15"/>
  <c r="X15"/>
  <c r="U16"/>
  <c r="V16"/>
  <c r="W16"/>
  <c r="X16"/>
  <c r="U17"/>
  <c r="V17"/>
  <c r="W17"/>
  <c r="X17"/>
  <c r="U18"/>
  <c r="V18"/>
  <c r="W18"/>
  <c r="X18"/>
  <c r="U19"/>
  <c r="V19"/>
  <c r="W19"/>
  <c r="X19"/>
  <c r="U20"/>
  <c r="Y20" s="1"/>
  <c r="Z20" s="1"/>
  <c r="V20"/>
  <c r="W20"/>
  <c r="X20"/>
  <c r="U21"/>
  <c r="V21"/>
  <c r="W21"/>
  <c r="X21"/>
  <c r="Y21"/>
  <c r="Z21"/>
  <c r="U22"/>
  <c r="V22"/>
  <c r="W22"/>
  <c r="X22"/>
  <c r="U23"/>
  <c r="V23"/>
  <c r="Y23" s="1"/>
  <c r="Z23" s="1"/>
  <c r="W23"/>
  <c r="X23"/>
  <c r="U24"/>
  <c r="V24"/>
  <c r="W24"/>
  <c r="X24"/>
  <c r="U25"/>
  <c r="V25"/>
  <c r="Y25" s="1"/>
  <c r="Z25" s="1"/>
  <c r="W25"/>
  <c r="X25"/>
  <c r="U26"/>
  <c r="V26"/>
  <c r="W26"/>
  <c r="X26"/>
  <c r="Y26" s="1"/>
  <c r="Z26" s="1"/>
  <c r="U27"/>
  <c r="Y27" s="1"/>
  <c r="Z27" s="1"/>
  <c r="V27"/>
  <c r="W27"/>
  <c r="L18" i="1" s="1"/>
  <c r="X27" i="2"/>
  <c r="O18" i="1" s="1"/>
  <c r="U28" i="2"/>
  <c r="V28"/>
  <c r="W28"/>
  <c r="X28"/>
  <c r="Y28"/>
  <c r="Z28" s="1"/>
  <c r="U29"/>
  <c r="Y29" s="1"/>
  <c r="Z29" s="1"/>
  <c r="V29"/>
  <c r="W29"/>
  <c r="X29"/>
  <c r="U30"/>
  <c r="V30"/>
  <c r="W30"/>
  <c r="X30"/>
  <c r="U31"/>
  <c r="V31"/>
  <c r="W31"/>
  <c r="X31"/>
  <c r="Y31"/>
  <c r="Z31"/>
  <c r="U32"/>
  <c r="Y32" s="1"/>
  <c r="Z32" s="1"/>
  <c r="V32"/>
  <c r="W32"/>
  <c r="X32"/>
  <c r="U33"/>
  <c r="V33"/>
  <c r="W33"/>
  <c r="X33"/>
  <c r="U34"/>
  <c r="V34"/>
  <c r="W34"/>
  <c r="X34"/>
  <c r="Y34" s="1"/>
  <c r="Z34" s="1"/>
  <c r="U35"/>
  <c r="V35"/>
  <c r="W35"/>
  <c r="X35"/>
  <c r="U36"/>
  <c r="F14" i="1" s="1"/>
  <c r="H14" s="1"/>
  <c r="V36" i="2"/>
  <c r="W36"/>
  <c r="L14" i="1" s="1"/>
  <c r="X36" i="2"/>
  <c r="O14" i="1" s="1"/>
  <c r="U37" i="2"/>
  <c r="Y37" s="1"/>
  <c r="Z37" s="1"/>
  <c r="V37"/>
  <c r="W37"/>
  <c r="X37"/>
  <c r="U38"/>
  <c r="V38"/>
  <c r="W38"/>
  <c r="X38"/>
  <c r="Y38" s="1"/>
  <c r="Z38" s="1"/>
  <c r="U39"/>
  <c r="Y39" s="1"/>
  <c r="Z39" s="1"/>
  <c r="V39"/>
  <c r="W39"/>
  <c r="X39"/>
  <c r="U40"/>
  <c r="V40"/>
  <c r="W40"/>
  <c r="X40"/>
  <c r="U41"/>
  <c r="V41"/>
  <c r="W41"/>
  <c r="X41"/>
  <c r="U42"/>
  <c r="Y42" s="1"/>
  <c r="V42"/>
  <c r="I15" i="1" s="1"/>
  <c r="W42" i="2"/>
  <c r="L15" i="1" s="1"/>
  <c r="X42" i="2"/>
  <c r="U43"/>
  <c r="V43"/>
  <c r="W43"/>
  <c r="X43"/>
  <c r="U44"/>
  <c r="Y44" s="1"/>
  <c r="Z44" s="1"/>
  <c r="V44"/>
  <c r="W44"/>
  <c r="X44"/>
  <c r="U45"/>
  <c r="V45"/>
  <c r="W45"/>
  <c r="X45"/>
  <c r="Y45"/>
  <c r="Z45" s="1"/>
  <c r="U46"/>
  <c r="V46"/>
  <c r="W46"/>
  <c r="X46"/>
  <c r="Y46" s="1"/>
  <c r="Z46" s="1"/>
  <c r="U47"/>
  <c r="Y47" s="1"/>
  <c r="Z47" s="1"/>
  <c r="V47"/>
  <c r="W47"/>
  <c r="X47"/>
  <c r="U48"/>
  <c r="V48"/>
  <c r="W48"/>
  <c r="X48"/>
  <c r="U49"/>
  <c r="V49"/>
  <c r="W49"/>
  <c r="X49"/>
  <c r="U50"/>
  <c r="V50"/>
  <c r="Y50" s="1"/>
  <c r="Z50" s="1"/>
  <c r="W50"/>
  <c r="X50"/>
  <c r="U51"/>
  <c r="V51"/>
  <c r="W51"/>
  <c r="X51"/>
  <c r="U52"/>
  <c r="Y52" s="1"/>
  <c r="Z52" s="1"/>
  <c r="V52"/>
  <c r="W52"/>
  <c r="X52"/>
  <c r="U53"/>
  <c r="V53"/>
  <c r="W53"/>
  <c r="X53"/>
  <c r="Y53" s="1"/>
  <c r="Z53" s="1"/>
  <c r="U54"/>
  <c r="F19" i="1" s="1"/>
  <c r="V54" i="2"/>
  <c r="I19" i="1" s="1"/>
  <c r="W54" i="2"/>
  <c r="L19" i="1" s="1"/>
  <c r="X54" i="2"/>
  <c r="Y54" s="1"/>
  <c r="Z54" s="1"/>
  <c r="U55"/>
  <c r="Y55" s="1"/>
  <c r="V55"/>
  <c r="W55"/>
  <c r="L17" i="1" s="1"/>
  <c r="X55" i="2"/>
  <c r="O17" i="1" s="1"/>
  <c r="U56" i="2"/>
  <c r="V56"/>
  <c r="W56"/>
  <c r="L16" i="1" s="1"/>
  <c r="X56" i="2"/>
  <c r="O16" i="1" s="1"/>
  <c r="Q16" s="1"/>
  <c r="U57" i="2"/>
  <c r="V57"/>
  <c r="W57"/>
  <c r="X57"/>
  <c r="U58"/>
  <c r="V58"/>
  <c r="W58"/>
  <c r="X58"/>
  <c r="Y58"/>
  <c r="Z58"/>
  <c r="U59"/>
  <c r="Y59" s="1"/>
  <c r="Z59" s="1"/>
  <c r="V59"/>
  <c r="W59"/>
  <c r="X59"/>
  <c r="U60"/>
  <c r="Y60" s="1"/>
  <c r="Z60" s="1"/>
  <c r="V60"/>
  <c r="W60"/>
  <c r="X60"/>
  <c r="U61"/>
  <c r="V61"/>
  <c r="W61"/>
  <c r="X61"/>
  <c r="Y61" s="1"/>
  <c r="Z61" s="1"/>
  <c r="U62"/>
  <c r="V62"/>
  <c r="W62"/>
  <c r="X62"/>
  <c r="U63"/>
  <c r="V63"/>
  <c r="Y63" s="1"/>
  <c r="Z63" s="1"/>
  <c r="W63"/>
  <c r="X63"/>
  <c r="U64"/>
  <c r="V64"/>
  <c r="W64"/>
  <c r="X64"/>
  <c r="U65"/>
  <c r="V65"/>
  <c r="W65"/>
  <c r="X65"/>
  <c r="U66"/>
  <c r="V66"/>
  <c r="W66"/>
  <c r="X66"/>
  <c r="Y66"/>
  <c r="Z66"/>
  <c r="U67"/>
  <c r="V67"/>
  <c r="W67"/>
  <c r="X67"/>
  <c r="U68"/>
  <c r="V68"/>
  <c r="W68"/>
  <c r="X68"/>
  <c r="Y68"/>
  <c r="Z68" s="1"/>
  <c r="U69"/>
  <c r="V69"/>
  <c r="W69"/>
  <c r="X69"/>
  <c r="Y69"/>
  <c r="Z69"/>
  <c r="U70"/>
  <c r="V70"/>
  <c r="W70"/>
  <c r="X70"/>
  <c r="U71"/>
  <c r="V71"/>
  <c r="W71"/>
  <c r="X71"/>
  <c r="Y71"/>
  <c r="Z71"/>
  <c r="U72"/>
  <c r="Y72" s="1"/>
  <c r="Z72" s="1"/>
  <c r="V72"/>
  <c r="W72"/>
  <c r="X72"/>
  <c r="U73"/>
  <c r="V73"/>
  <c r="W73"/>
  <c r="X73"/>
  <c r="U74"/>
  <c r="V74"/>
  <c r="W74"/>
  <c r="X74"/>
  <c r="Y74"/>
  <c r="Z74"/>
  <c r="U75"/>
  <c r="V75"/>
  <c r="W75"/>
  <c r="X75"/>
  <c r="U76"/>
  <c r="V76"/>
  <c r="W76"/>
  <c r="X76"/>
  <c r="Y76"/>
  <c r="Z76" s="1"/>
  <c r="U77"/>
  <c r="V77"/>
  <c r="W77"/>
  <c r="X77"/>
  <c r="Y77"/>
  <c r="Z77"/>
  <c r="U78"/>
  <c r="Y78" s="1"/>
  <c r="Z78" s="1"/>
  <c r="V78"/>
  <c r="W78"/>
  <c r="X78"/>
  <c r="U79"/>
  <c r="V79"/>
  <c r="W79"/>
  <c r="X79"/>
  <c r="U80"/>
  <c r="Y80" s="1"/>
  <c r="Z80" s="1"/>
  <c r="V80"/>
  <c r="W80"/>
  <c r="X80"/>
  <c r="U81"/>
  <c r="V81"/>
  <c r="W81"/>
  <c r="X81"/>
  <c r="Y5"/>
  <c r="Z5" s="1"/>
  <c r="X5"/>
  <c r="W5"/>
  <c r="V5"/>
  <c r="U5"/>
  <c r="M21" i="1"/>
  <c r="J21"/>
  <c r="Z42" i="2" l="1"/>
  <c r="T15" i="1"/>
  <c r="Z55" i="2"/>
  <c r="T17" i="1"/>
  <c r="Y84" i="2"/>
  <c r="Z84" s="1"/>
  <c r="T18" i="1"/>
  <c r="Y24" i="2"/>
  <c r="Z24" s="1"/>
  <c r="Y17"/>
  <c r="Z17" s="1"/>
  <c r="Y70"/>
  <c r="Z70" s="1"/>
  <c r="Y64"/>
  <c r="Z64" s="1"/>
  <c r="Y51"/>
  <c r="Z51" s="1"/>
  <c r="Y41"/>
  <c r="Z41" s="1"/>
  <c r="F18" i="1"/>
  <c r="R18" s="1"/>
  <c r="Y48" i="2"/>
  <c r="Z48" s="1"/>
  <c r="Y30"/>
  <c r="Z30" s="1"/>
  <c r="F17" i="1"/>
  <c r="R17" s="1"/>
  <c r="Y67" i="2"/>
  <c r="Z67" s="1"/>
  <c r="Y57"/>
  <c r="Z57" s="1"/>
  <c r="Y95"/>
  <c r="Z95" s="1"/>
  <c r="Y92"/>
  <c r="Z92" s="1"/>
  <c r="Y35"/>
  <c r="Z35" s="1"/>
  <c r="Y16"/>
  <c r="Z16" s="1"/>
  <c r="Y9"/>
  <c r="Z9" s="1"/>
  <c r="O19" i="1"/>
  <c r="R19" s="1"/>
  <c r="Y40" i="2"/>
  <c r="Z40" s="1"/>
  <c r="Y33"/>
  <c r="Z33" s="1"/>
  <c r="T19" i="1"/>
  <c r="Y36" i="2"/>
  <c r="Y22"/>
  <c r="Z22" s="1"/>
  <c r="Y75"/>
  <c r="Z75" s="1"/>
  <c r="Y11"/>
  <c r="Z11" s="1"/>
  <c r="Y62"/>
  <c r="Z62" s="1"/>
  <c r="Y56"/>
  <c r="Y43"/>
  <c r="Z43" s="1"/>
  <c r="Y100"/>
  <c r="Z100" s="1"/>
  <c r="Y65"/>
  <c r="Z65" s="1"/>
  <c r="Y14"/>
  <c r="Z14" s="1"/>
  <c r="Y87"/>
  <c r="Z87" s="1"/>
  <c r="Y73"/>
  <c r="Z73" s="1"/>
  <c r="Y79"/>
  <c r="Z79" s="1"/>
  <c r="Y19"/>
  <c r="Z19" s="1"/>
  <c r="Y81"/>
  <c r="Z81" s="1"/>
  <c r="Y49"/>
  <c r="Z49" s="1"/>
  <c r="Y18"/>
  <c r="Z18" s="1"/>
  <c r="F16" i="1"/>
  <c r="I21"/>
  <c r="L21"/>
  <c r="O21" l="1"/>
  <c r="Z36" i="2"/>
  <c r="T14" i="1"/>
  <c r="F21"/>
  <c r="Z56" i="2"/>
  <c r="T16" i="1"/>
  <c r="R21"/>
  <c r="T21" l="1"/>
</calcChain>
</file>

<file path=xl/sharedStrings.xml><?xml version="1.0" encoding="utf-8"?>
<sst xmlns="http://schemas.openxmlformats.org/spreadsheetml/2006/main" count="273" uniqueCount="180">
  <si>
    <t>במט"ח</t>
  </si>
  <si>
    <t>מטבע</t>
  </si>
  <si>
    <t>$</t>
  </si>
  <si>
    <t>₪</t>
  </si>
  <si>
    <t>EU</t>
  </si>
  <si>
    <t>יורו</t>
  </si>
  <si>
    <t>UNHCR</t>
  </si>
  <si>
    <t>UNITED NATIONS  VOLUNTARY TRUST</t>
  </si>
  <si>
    <t>NRC</t>
  </si>
  <si>
    <t>בש"ח</t>
  </si>
  <si>
    <t>רבעון 1</t>
  </si>
  <si>
    <t>רבעון 2</t>
  </si>
  <si>
    <t>רבעון 3</t>
  </si>
  <si>
    <t>רבעון 4</t>
  </si>
  <si>
    <t>שע"ח</t>
  </si>
  <si>
    <t>קו לעובד ע"ר</t>
  </si>
  <si>
    <t>מאזן שנתי לפי חודשים</t>
  </si>
  <si>
    <t>מפתח</t>
  </si>
  <si>
    <t>שם</t>
  </si>
  <si>
    <t>י.פתיחה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</si>
  <si>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</si>
  <si>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</si>
  <si>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</si>
  <si>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</si>
  <si>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</si>
  <si>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</si>
  <si>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</si>
  <si>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</si>
  <si>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</si>
  <si>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</si>
  <si>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</si>
  <si>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</si>
  <si>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קוד מיון</t>
  </si>
  <si>
    <t>1100</t>
  </si>
  <si>
    <t>הכנסות מפעילות</t>
  </si>
  <si>
    <t>1101001</t>
  </si>
  <si>
    <t>הכנסות מפתיחת תיק</t>
  </si>
  <si>
    <t>1101002</t>
  </si>
  <si>
    <t>הכנסות מטיפול בתביעה</t>
  </si>
  <si>
    <t>1101003</t>
  </si>
  <si>
    <t>הכנסות מהסברה ושימוש במשרד</t>
  </si>
  <si>
    <t>1101005</t>
  </si>
  <si>
    <t>הכנסות מדמי חבר</t>
  </si>
  <si>
    <t>1101013</t>
  </si>
  <si>
    <t>תשלום עבור הוצאות משפטיות</t>
  </si>
  <si>
    <t>1101015</t>
  </si>
  <si>
    <t>זכייה במשפט ו/או החזר הוצאות מבית משפט</t>
  </si>
  <si>
    <t>1101021</t>
  </si>
  <si>
    <t>החזר תשלום לטיפול בתביעה</t>
  </si>
  <si>
    <t>סה"כ קוד מיון</t>
  </si>
  <si>
    <t>1101</t>
  </si>
  <si>
    <t>הכנסות - הכנסות מתרומות פרטיות</t>
  </si>
  <si>
    <t>1103000</t>
  </si>
  <si>
    <t>הכנסות מקרנות</t>
  </si>
  <si>
    <t xml:space="preserve">סה"כ קוד מיון </t>
  </si>
  <si>
    <t>110*</t>
  </si>
  <si>
    <t>1132</t>
  </si>
  <si>
    <t>תרומות כלליות שאינן מיועדות</t>
  </si>
  <si>
    <t>1132001</t>
  </si>
  <si>
    <t>הכנסות מתרומות פרטיות</t>
  </si>
  <si>
    <t>1132002</t>
  </si>
  <si>
    <t>תורמים פרטיים אינטרנט</t>
  </si>
  <si>
    <t>1132003</t>
  </si>
  <si>
    <t>תרומות מעסקים וחברות</t>
  </si>
  <si>
    <t>1134</t>
  </si>
  <si>
    <t>חקלאות</t>
  </si>
  <si>
    <t>1134003</t>
  </si>
  <si>
    <t>הכנסה משגרירות תאילנד</t>
  </si>
  <si>
    <t>1134004</t>
  </si>
  <si>
    <t>קרן ארקין</t>
  </si>
  <si>
    <t>1134005</t>
  </si>
  <si>
    <t>HAIS ISRAEL</t>
  </si>
  <si>
    <t>1136</t>
  </si>
  <si>
    <t>סיעוד</t>
  </si>
  <si>
    <t>1136006</t>
  </si>
  <si>
    <t>1136007</t>
  </si>
  <si>
    <t>אלטרויזם אפקטיבי</t>
  </si>
  <si>
    <t>1136008</t>
  </si>
  <si>
    <t>1137</t>
  </si>
  <si>
    <t>פליטים ומבקשי מקלט</t>
  </si>
  <si>
    <t>1137001</t>
  </si>
  <si>
    <t>UNHCR  והמוקד פליטים</t>
  </si>
  <si>
    <t>1137008</t>
  </si>
  <si>
    <t>קרן סבה</t>
  </si>
  <si>
    <t>1138</t>
  </si>
  <si>
    <t>תושבים ישראלים</t>
  </si>
  <si>
    <t>1138005</t>
  </si>
  <si>
    <t>אגודה יהודי אתיופיה</t>
  </si>
  <si>
    <t>1138007</t>
  </si>
  <si>
    <t>המסלול אקדמי</t>
  </si>
  <si>
    <t>1138008</t>
  </si>
  <si>
    <t>הסוכנות היהודית לארץ ישראל</t>
  </si>
  <si>
    <t>1139</t>
  </si>
  <si>
    <t>פלשתינים גדה מערבית</t>
  </si>
  <si>
    <t>1139001</t>
  </si>
  <si>
    <t>מרכז אדווה</t>
  </si>
  <si>
    <t>1139002</t>
  </si>
  <si>
    <t>פרוייקט מ 01/01/23  EU</t>
  </si>
  <si>
    <t>1139003</t>
  </si>
  <si>
    <t>NRC פרוייקט נורווגי</t>
  </si>
  <si>
    <t>1141020</t>
  </si>
  <si>
    <t>UNISON</t>
  </si>
  <si>
    <t>113*</t>
  </si>
  <si>
    <t>1141</t>
  </si>
  <si>
    <t>הכנסות כלליות</t>
  </si>
  <si>
    <t>1101106</t>
  </si>
  <si>
    <t>תרומה פרטית</t>
  </si>
  <si>
    <t>1103101</t>
  </si>
  <si>
    <t>הקרן החדשה לישראל</t>
  </si>
  <si>
    <t>1132004</t>
  </si>
  <si>
    <t>1132005</t>
  </si>
  <si>
    <t>גולדמן זקס</t>
  </si>
  <si>
    <t>1132006</t>
  </si>
  <si>
    <t>עיריית תל אביב</t>
  </si>
  <si>
    <t>1132007</t>
  </si>
  <si>
    <t>האווארד לנגר</t>
  </si>
  <si>
    <t>1132008</t>
  </si>
  <si>
    <t>Issac Cohen</t>
  </si>
  <si>
    <t>1141001</t>
  </si>
  <si>
    <t>קתרין איימס</t>
  </si>
  <si>
    <t>1141005</t>
  </si>
  <si>
    <t>חותמים מחדש</t>
  </si>
  <si>
    <t>1141006</t>
  </si>
  <si>
    <t>uk online</t>
  </si>
  <si>
    <t>1141009</t>
  </si>
  <si>
    <t>P.E.F.  israel endowment fund</t>
  </si>
  <si>
    <t>1141014</t>
  </si>
  <si>
    <t>PROTESTANTSE KERK IN ACTIE</t>
  </si>
  <si>
    <t>1141015</t>
  </si>
  <si>
    <t>קרן עשור וקרן שיתוף תרומות</t>
  </si>
  <si>
    <t>1141018</t>
  </si>
  <si>
    <t>Judith M. Vale</t>
  </si>
  <si>
    <t>1141021</t>
  </si>
  <si>
    <t>Zeev Noy</t>
  </si>
  <si>
    <t>1144</t>
  </si>
  <si>
    <t>מחקר ומדיניות ציבורית</t>
  </si>
  <si>
    <t>1140004</t>
  </si>
  <si>
    <t>אופוטרופוס הכללי</t>
  </si>
  <si>
    <t>1140005</t>
  </si>
  <si>
    <t>הפדרציה יהודי ניו-יורק</t>
  </si>
  <si>
    <t>1144001</t>
  </si>
  <si>
    <t>הכנסות מהסברה</t>
  </si>
  <si>
    <t>1146</t>
  </si>
  <si>
    <t>דיגיטציה הכנסות</t>
  </si>
  <si>
    <t>1146001</t>
  </si>
  <si>
    <t>דיגיטציה</t>
  </si>
  <si>
    <t>1148</t>
  </si>
  <si>
    <t>מענק חירום קורונה</t>
  </si>
  <si>
    <t>1148010</t>
  </si>
  <si>
    <t>קרן חדשה לישראל מענק חירום</t>
  </si>
  <si>
    <t>1149</t>
  </si>
  <si>
    <t>מימון המונים</t>
  </si>
  <si>
    <t>1108001</t>
  </si>
  <si>
    <t>הכנסות מימון המונים</t>
  </si>
  <si>
    <t>1149006</t>
  </si>
  <si>
    <t>מ. המונים הכ. דרך כ.א.</t>
  </si>
  <si>
    <t>114*</t>
  </si>
  <si>
    <t>11**</t>
  </si>
  <si>
    <t>סה"כ לדו"ח</t>
  </si>
  <si>
    <t>שגרירות תאילנד</t>
  </si>
  <si>
    <t>סך הכל</t>
  </si>
  <si>
    <t>בדיקה</t>
  </si>
  <si>
    <t>בדיקה מול מ.ב</t>
  </si>
  <si>
    <t>בדיקה מול דוח כספי</t>
  </si>
  <si>
    <t>שם ישות</t>
  </si>
  <si>
    <t>נציבות האם</t>
  </si>
  <si>
    <t>שגרירות הולנד</t>
  </si>
  <si>
    <t>31/7/2025 10:09</t>
  </si>
  <si>
    <t>1134006</t>
  </si>
  <si>
    <t>1136001</t>
  </si>
  <si>
    <t>1136003</t>
  </si>
  <si>
    <t>תרומות פרטיות סיעוד</t>
  </si>
  <si>
    <t>1138009</t>
  </si>
  <si>
    <t>Hilfswerk der Evangelischen Kirchen der Schweiz</t>
  </si>
  <si>
    <t>מספר תנועות בדו"ח 52</t>
  </si>
  <si>
    <t>מטרות התרומה</t>
  </si>
  <si>
    <t>סיוע לעובדים</t>
  </si>
  <si>
    <t>סכום התרומה (₪)</t>
  </si>
  <si>
    <t>שנת תרומה</t>
  </si>
  <si>
    <t>דיווח תרומות לרשם העמותותלפי סעיף 2 לחוק חובת גילוי לגבי מי שנתמך על ידי ישות מדינית זרה, תשע"א-2011</t>
  </si>
</sst>
</file>

<file path=xl/styles.xml><?xml version="1.0" encoding="utf-8"?>
<styleSheet xmlns="http://schemas.openxmlformats.org/spreadsheetml/2006/main">
  <numFmts count="3">
    <numFmt numFmtId="164" formatCode="&quot; &quot;#,##0&quot; &quot;;&quot; -&quot;#,##0&quot; &quot;;&quot; -&quot;00&quot; &quot;;&quot; &quot;@&quot; &quot;"/>
    <numFmt numFmtId="165" formatCode="&quot; &quot;#,##0.00&quot; &quot;;&quot; -&quot;#,##0.00&quot; &quot;;&quot; -&quot;00&quot; &quot;;&quot; &quot;@&quot; &quot;"/>
    <numFmt numFmtId="166" formatCode="#,##0.000"/>
  </numFmts>
  <fonts count="15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David"/>
      <family val="2"/>
    </font>
    <font>
      <b/>
      <sz val="12"/>
      <color rgb="FF000000"/>
      <name val="David"/>
      <family val="2"/>
    </font>
    <font>
      <sz val="12"/>
      <color rgb="FF000000"/>
      <name val="David"/>
      <family val="2"/>
    </font>
    <font>
      <sz val="8"/>
      <name val="Arial"/>
      <family val="2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21"/>
      <color theme="1"/>
      <name val="Arial"/>
      <family val="2"/>
      <scheme val="minor"/>
    </font>
    <font>
      <b/>
      <sz val="10"/>
      <color theme="1"/>
      <name val="FrankRuehl"/>
      <family val="2"/>
    </font>
    <font>
      <b/>
      <sz val="10"/>
      <color theme="1"/>
      <name val="David"/>
      <family val="2"/>
    </font>
    <font>
      <b/>
      <sz val="12"/>
      <color theme="0"/>
      <name val="David"/>
      <family val="2"/>
    </font>
    <font>
      <b/>
      <u/>
      <sz val="13"/>
      <color rgb="FF000000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4" fillId="0" borderId="0" xfId="0" applyFont="1"/>
    <xf numFmtId="0" fontId="4" fillId="0" borderId="0" xfId="0" applyFont="1" applyBorder="1"/>
    <xf numFmtId="164" fontId="4" fillId="0" borderId="0" xfId="1" applyNumberFormat="1" applyFont="1" applyBorder="1"/>
    <xf numFmtId="49" fontId="6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" fontId="8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7" fillId="2" borderId="0" xfId="0" applyNumberFormat="1" applyFont="1" applyFill="1" applyAlignment="1">
      <alignment horizontal="right"/>
    </xf>
    <xf numFmtId="49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4" fontId="8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3" fontId="4" fillId="0" borderId="0" xfId="1" applyNumberFormat="1" applyFont="1" applyBorder="1"/>
    <xf numFmtId="164" fontId="12" fillId="0" borderId="0" xfId="1" applyNumberFormat="1" applyFont="1" applyAlignment="1">
      <alignment horizontal="right"/>
    </xf>
    <xf numFmtId="0" fontId="4" fillId="0" borderId="0" xfId="0" applyFont="1" applyAlignment="1">
      <alignment horizontal="center" wrapText="1" readingOrder="2"/>
    </xf>
    <xf numFmtId="0" fontId="4" fillId="0" borderId="7" xfId="0" applyFont="1" applyBorder="1"/>
    <xf numFmtId="164" fontId="4" fillId="0" borderId="7" xfId="1" applyNumberFormat="1" applyFont="1" applyBorder="1"/>
    <xf numFmtId="164" fontId="3" fillId="0" borderId="8" xfId="1" applyNumberFormat="1" applyFont="1" applyBorder="1"/>
    <xf numFmtId="0" fontId="4" fillId="0" borderId="9" xfId="0" applyFont="1" applyBorder="1"/>
    <xf numFmtId="164" fontId="4" fillId="0" borderId="9" xfId="1" applyNumberFormat="1" applyFont="1" applyBorder="1"/>
    <xf numFmtId="164" fontId="3" fillId="0" borderId="10" xfId="1" applyNumberFormat="1" applyFont="1" applyBorder="1"/>
    <xf numFmtId="0" fontId="3" fillId="0" borderId="6" xfId="0" applyFont="1" applyBorder="1" applyAlignment="1">
      <alignment horizontal="center" wrapText="1" readingOrder="2"/>
    </xf>
    <xf numFmtId="0" fontId="3" fillId="0" borderId="11" xfId="0" applyFont="1" applyBorder="1" applyAlignment="1">
      <alignment horizontal="center" wrapText="1" readingOrder="2"/>
    </xf>
    <xf numFmtId="0" fontId="13" fillId="3" borderId="2" xfId="0" applyFont="1" applyFill="1" applyBorder="1" applyAlignment="1">
      <alignment horizontal="center" vertical="center" wrapText="1" readingOrder="2"/>
    </xf>
    <xf numFmtId="49" fontId="13" fillId="3" borderId="1" xfId="0" applyNumberFormat="1" applyFont="1" applyFill="1" applyBorder="1" applyAlignment="1">
      <alignment horizontal="center" wrapText="1" readingOrder="2"/>
    </xf>
    <xf numFmtId="49" fontId="13" fillId="3" borderId="3" xfId="0" applyNumberFormat="1" applyFont="1" applyFill="1" applyBorder="1" applyAlignment="1">
      <alignment horizontal="center"/>
    </xf>
    <xf numFmtId="49" fontId="13" fillId="3" borderId="4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0" fontId="3" fillId="0" borderId="6" xfId="0" applyFont="1" applyBorder="1"/>
    <xf numFmtId="164" fontId="3" fillId="0" borderId="6" xfId="0" applyNumberFormat="1" applyFont="1" applyBorder="1"/>
    <xf numFmtId="3" fontId="3" fillId="0" borderId="6" xfId="1" applyNumberFormat="1" applyFont="1" applyBorder="1"/>
    <xf numFmtId="49" fontId="3" fillId="0" borderId="0" xfId="0" applyNumberFormat="1" applyFont="1" applyBorder="1" applyAlignment="1">
      <alignment horizontal="center" wrapText="1" readingOrder="2"/>
    </xf>
    <xf numFmtId="49" fontId="3" fillId="0" borderId="1" xfId="0" applyNumberFormat="1" applyFont="1" applyBorder="1" applyAlignment="1">
      <alignment horizontal="center" wrapText="1" readingOrder="2"/>
    </xf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 wrapText="1"/>
    </xf>
    <xf numFmtId="164" fontId="3" fillId="0" borderId="6" xfId="1" applyNumberFormat="1" applyFont="1" applyBorder="1" applyAlignment="1">
      <alignment horizontal="center"/>
    </xf>
    <xf numFmtId="3" fontId="4" fillId="0" borderId="6" xfId="1" applyNumberFormat="1" applyFont="1" applyBorder="1"/>
    <xf numFmtId="166" fontId="4" fillId="0" borderId="6" xfId="1" applyNumberFormat="1" applyFont="1" applyBorder="1"/>
    <xf numFmtId="0" fontId="4" fillId="0" borderId="6" xfId="0" applyFont="1" applyBorder="1" applyAlignment="1">
      <alignment horizontal="right"/>
    </xf>
    <xf numFmtId="0" fontId="14" fillId="4" borderId="12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 wrapText="1"/>
    </xf>
    <xf numFmtId="164" fontId="3" fillId="0" borderId="6" xfId="1" applyNumberFormat="1" applyFont="1" applyBorder="1"/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26</xdr:row>
      <xdr:rowOff>19050</xdr:rowOff>
    </xdr:from>
    <xdr:to>
      <xdr:col>21</xdr:col>
      <xdr:colOff>156791</xdr:colOff>
      <xdr:row>29</xdr:row>
      <xdr:rowOff>165837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xmlns="" id="{DFB50A4A-4195-C39B-1645-C9E6CFF2C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29427684" y="5181600"/>
          <a:ext cx="4176341" cy="746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127</xdr:rowOff>
    </xdr:from>
    <xdr:to>
      <xdr:col>19</xdr:col>
      <xdr:colOff>0</xdr:colOff>
      <xdr:row>4</xdr:row>
      <xdr:rowOff>127</xdr:rowOff>
    </xdr:to>
    <xdr:cxnSp macro="">
      <xdr:nvCxnSpPr>
        <xdr:cNvPr id="2" name="מחבר ישר 1">
          <a:extLst>
            <a:ext uri="{FF2B5EF4-FFF2-40B4-BE49-F238E27FC236}">
              <a16:creationId xmlns:a16="http://schemas.microsoft.com/office/drawing/2014/main" xmlns="" id="{8B14C42D-A0D6-422A-B5CB-DD751EFBAE5F}"/>
            </a:ext>
          </a:extLst>
        </xdr:cNvPr>
        <xdr:cNvCxnSpPr/>
      </xdr:nvCxnSpPr>
      <xdr:spPr>
        <a:xfrm flipH="1">
          <a:off x="11223117000" y="90690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</xdr:row>
      <xdr:rowOff>127</xdr:rowOff>
    </xdr:from>
    <xdr:to>
      <xdr:col>19</xdr:col>
      <xdr:colOff>0</xdr:colOff>
      <xdr:row>14</xdr:row>
      <xdr:rowOff>127</xdr:rowOff>
    </xdr:to>
    <xdr:cxnSp macro="">
      <xdr:nvCxnSpPr>
        <xdr:cNvPr id="3" name="מחבר ישר 2">
          <a:extLst>
            <a:ext uri="{FF2B5EF4-FFF2-40B4-BE49-F238E27FC236}">
              <a16:creationId xmlns:a16="http://schemas.microsoft.com/office/drawing/2014/main" xmlns="" id="{9CC5C9D3-5E49-4140-AE2E-993B495C42E7}"/>
            </a:ext>
          </a:extLst>
        </xdr:cNvPr>
        <xdr:cNvCxnSpPr/>
      </xdr:nvCxnSpPr>
      <xdr:spPr>
        <a:xfrm flipH="1">
          <a:off x="11223117000" y="273570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127</xdr:rowOff>
    </xdr:from>
    <xdr:to>
      <xdr:col>19</xdr:col>
      <xdr:colOff>0</xdr:colOff>
      <xdr:row>20</xdr:row>
      <xdr:rowOff>127</xdr:rowOff>
    </xdr:to>
    <xdr:cxnSp macro="">
      <xdr:nvCxnSpPr>
        <xdr:cNvPr id="4" name="מחבר ישר 3">
          <a:extLst>
            <a:ext uri="{FF2B5EF4-FFF2-40B4-BE49-F238E27FC236}">
              <a16:creationId xmlns:a16="http://schemas.microsoft.com/office/drawing/2014/main" xmlns="" id="{B054AC73-444C-4F99-B2CC-BA4B19797934}"/>
            </a:ext>
          </a:extLst>
        </xdr:cNvPr>
        <xdr:cNvCxnSpPr/>
      </xdr:nvCxnSpPr>
      <xdr:spPr>
        <a:xfrm flipH="1">
          <a:off x="11223117000" y="383298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127</xdr:rowOff>
    </xdr:from>
    <xdr:to>
      <xdr:col>19</xdr:col>
      <xdr:colOff>0</xdr:colOff>
      <xdr:row>32</xdr:row>
      <xdr:rowOff>127</xdr:rowOff>
    </xdr:to>
    <xdr:cxnSp macro="">
      <xdr:nvCxnSpPr>
        <xdr:cNvPr id="6" name="מחבר ישר 5">
          <a:extLst>
            <a:ext uri="{FF2B5EF4-FFF2-40B4-BE49-F238E27FC236}">
              <a16:creationId xmlns:a16="http://schemas.microsoft.com/office/drawing/2014/main" xmlns="" id="{6791ACD6-303A-49E0-A364-3F0ABE7BB140}"/>
            </a:ext>
          </a:extLst>
        </xdr:cNvPr>
        <xdr:cNvCxnSpPr/>
      </xdr:nvCxnSpPr>
      <xdr:spPr>
        <a:xfrm flipH="1">
          <a:off x="11223117000" y="602754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38</xdr:row>
      <xdr:rowOff>127</xdr:rowOff>
    </xdr:from>
    <xdr:to>
      <xdr:col>19</xdr:col>
      <xdr:colOff>0</xdr:colOff>
      <xdr:row>38</xdr:row>
      <xdr:rowOff>127</xdr:rowOff>
    </xdr:to>
    <xdr:cxnSp macro="">
      <xdr:nvCxnSpPr>
        <xdr:cNvPr id="7" name="מחבר ישר 6">
          <a:extLst>
            <a:ext uri="{FF2B5EF4-FFF2-40B4-BE49-F238E27FC236}">
              <a16:creationId xmlns:a16="http://schemas.microsoft.com/office/drawing/2014/main" xmlns="" id="{D0A809EE-D16A-4062-AC70-46705B52D5DF}"/>
            </a:ext>
          </a:extLst>
        </xdr:cNvPr>
        <xdr:cNvCxnSpPr/>
      </xdr:nvCxnSpPr>
      <xdr:spPr>
        <a:xfrm flipH="1">
          <a:off x="11223117000" y="712482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43</xdr:row>
      <xdr:rowOff>127</xdr:rowOff>
    </xdr:from>
    <xdr:to>
      <xdr:col>19</xdr:col>
      <xdr:colOff>0</xdr:colOff>
      <xdr:row>43</xdr:row>
      <xdr:rowOff>127</xdr:rowOff>
    </xdr:to>
    <xdr:cxnSp macro="">
      <xdr:nvCxnSpPr>
        <xdr:cNvPr id="8" name="מחבר ישר 7">
          <a:extLst>
            <a:ext uri="{FF2B5EF4-FFF2-40B4-BE49-F238E27FC236}">
              <a16:creationId xmlns:a16="http://schemas.microsoft.com/office/drawing/2014/main" xmlns="" id="{9F2A44C4-D455-45AF-A083-DBC3DD527B1D}"/>
            </a:ext>
          </a:extLst>
        </xdr:cNvPr>
        <xdr:cNvCxnSpPr/>
      </xdr:nvCxnSpPr>
      <xdr:spPr>
        <a:xfrm flipH="1">
          <a:off x="11223117000" y="803922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49</xdr:row>
      <xdr:rowOff>127</xdr:rowOff>
    </xdr:from>
    <xdr:to>
      <xdr:col>19</xdr:col>
      <xdr:colOff>0</xdr:colOff>
      <xdr:row>49</xdr:row>
      <xdr:rowOff>127</xdr:rowOff>
    </xdr:to>
    <xdr:cxnSp macro="">
      <xdr:nvCxnSpPr>
        <xdr:cNvPr id="9" name="מחבר ישר 8">
          <a:extLst>
            <a:ext uri="{FF2B5EF4-FFF2-40B4-BE49-F238E27FC236}">
              <a16:creationId xmlns:a16="http://schemas.microsoft.com/office/drawing/2014/main" xmlns="" id="{AED7A537-04A4-43D5-BE92-CF56F30AB349}"/>
            </a:ext>
          </a:extLst>
        </xdr:cNvPr>
        <xdr:cNvCxnSpPr/>
      </xdr:nvCxnSpPr>
      <xdr:spPr>
        <a:xfrm flipH="1">
          <a:off x="11223117000" y="913650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58</xdr:row>
      <xdr:rowOff>127</xdr:rowOff>
    </xdr:from>
    <xdr:to>
      <xdr:col>19</xdr:col>
      <xdr:colOff>0</xdr:colOff>
      <xdr:row>58</xdr:row>
      <xdr:rowOff>127</xdr:rowOff>
    </xdr:to>
    <xdr:cxnSp macro="">
      <xdr:nvCxnSpPr>
        <xdr:cNvPr id="10" name="מחבר ישר 9">
          <a:extLst>
            <a:ext uri="{FF2B5EF4-FFF2-40B4-BE49-F238E27FC236}">
              <a16:creationId xmlns:a16="http://schemas.microsoft.com/office/drawing/2014/main" xmlns="" id="{CB47C46B-6C3B-47B2-81E6-F9B14BD9974E}"/>
            </a:ext>
          </a:extLst>
        </xdr:cNvPr>
        <xdr:cNvCxnSpPr/>
      </xdr:nvCxnSpPr>
      <xdr:spPr>
        <a:xfrm flipH="1">
          <a:off x="11223117000" y="1078242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76</xdr:row>
      <xdr:rowOff>127</xdr:rowOff>
    </xdr:from>
    <xdr:to>
      <xdr:col>19</xdr:col>
      <xdr:colOff>0</xdr:colOff>
      <xdr:row>76</xdr:row>
      <xdr:rowOff>127</xdr:rowOff>
    </xdr:to>
    <xdr:cxnSp macro="">
      <xdr:nvCxnSpPr>
        <xdr:cNvPr id="11" name="מחבר ישר 10">
          <a:extLst>
            <a:ext uri="{FF2B5EF4-FFF2-40B4-BE49-F238E27FC236}">
              <a16:creationId xmlns:a16="http://schemas.microsoft.com/office/drawing/2014/main" xmlns="" id="{FFB7B437-8FC8-4A09-80FE-D9364D562F89}"/>
            </a:ext>
          </a:extLst>
        </xdr:cNvPr>
        <xdr:cNvCxnSpPr/>
      </xdr:nvCxnSpPr>
      <xdr:spPr>
        <a:xfrm flipH="1">
          <a:off x="11223117000" y="1407426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82</xdr:row>
      <xdr:rowOff>127</xdr:rowOff>
    </xdr:from>
    <xdr:to>
      <xdr:col>19</xdr:col>
      <xdr:colOff>0</xdr:colOff>
      <xdr:row>82</xdr:row>
      <xdr:rowOff>127</xdr:rowOff>
    </xdr:to>
    <xdr:cxnSp macro="">
      <xdr:nvCxnSpPr>
        <xdr:cNvPr id="12" name="מחבר ישר 11">
          <a:extLst>
            <a:ext uri="{FF2B5EF4-FFF2-40B4-BE49-F238E27FC236}">
              <a16:creationId xmlns:a16="http://schemas.microsoft.com/office/drawing/2014/main" xmlns="" id="{C23C66FA-D13A-41B8-A7F4-F718E0C07652}"/>
            </a:ext>
          </a:extLst>
        </xdr:cNvPr>
        <xdr:cNvCxnSpPr/>
      </xdr:nvCxnSpPr>
      <xdr:spPr>
        <a:xfrm flipH="1">
          <a:off x="11223117000" y="1517154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86</xdr:row>
      <xdr:rowOff>127</xdr:rowOff>
    </xdr:from>
    <xdr:to>
      <xdr:col>19</xdr:col>
      <xdr:colOff>0</xdr:colOff>
      <xdr:row>86</xdr:row>
      <xdr:rowOff>127</xdr:rowOff>
    </xdr:to>
    <xdr:cxnSp macro="">
      <xdr:nvCxnSpPr>
        <xdr:cNvPr id="13" name="מחבר ישר 12">
          <a:extLst>
            <a:ext uri="{FF2B5EF4-FFF2-40B4-BE49-F238E27FC236}">
              <a16:creationId xmlns:a16="http://schemas.microsoft.com/office/drawing/2014/main" xmlns="" id="{FE8BBBE9-8AB1-4399-B017-33965B9CDEB1}"/>
            </a:ext>
          </a:extLst>
        </xdr:cNvPr>
        <xdr:cNvCxnSpPr/>
      </xdr:nvCxnSpPr>
      <xdr:spPr>
        <a:xfrm flipH="1">
          <a:off x="11223117000" y="1590306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90</xdr:row>
      <xdr:rowOff>127</xdr:rowOff>
    </xdr:from>
    <xdr:to>
      <xdr:col>19</xdr:col>
      <xdr:colOff>0</xdr:colOff>
      <xdr:row>90</xdr:row>
      <xdr:rowOff>127</xdr:rowOff>
    </xdr:to>
    <xdr:cxnSp macro="">
      <xdr:nvCxnSpPr>
        <xdr:cNvPr id="14" name="מחבר ישר 13">
          <a:extLst>
            <a:ext uri="{FF2B5EF4-FFF2-40B4-BE49-F238E27FC236}">
              <a16:creationId xmlns:a16="http://schemas.microsoft.com/office/drawing/2014/main" xmlns="" id="{F2267089-7426-478A-867F-DD246B15969A}"/>
            </a:ext>
          </a:extLst>
        </xdr:cNvPr>
        <xdr:cNvCxnSpPr/>
      </xdr:nvCxnSpPr>
      <xdr:spPr>
        <a:xfrm flipH="1">
          <a:off x="11223117000" y="16634587"/>
          <a:ext cx="1484376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</xdr:row>
      <xdr:rowOff>127</xdr:rowOff>
    </xdr:from>
    <xdr:to>
      <xdr:col>19</xdr:col>
      <xdr:colOff>0</xdr:colOff>
      <xdr:row>4</xdr:row>
      <xdr:rowOff>127</xdr:rowOff>
    </xdr:to>
    <xdr:cxnSp macro="">
      <xdr:nvCxnSpPr>
        <xdr:cNvPr id="15" name="מחבר ישר 14">
          <a:extLst>
            <a:ext uri="{FF2B5EF4-FFF2-40B4-BE49-F238E27FC236}">
              <a16:creationId xmlns:a16="http://schemas.microsoft.com/office/drawing/2014/main" xmlns="" id="{9B1CA2FA-9C7D-4981-BD01-C23DD64346C6}"/>
            </a:ext>
          </a:extLst>
        </xdr:cNvPr>
        <xdr:cNvCxnSpPr/>
      </xdr:nvCxnSpPr>
      <xdr:spPr>
        <a:xfrm flipH="1">
          <a:off x="11223117000" y="90500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14</xdr:row>
      <xdr:rowOff>127</xdr:rowOff>
    </xdr:from>
    <xdr:to>
      <xdr:col>19</xdr:col>
      <xdr:colOff>0</xdr:colOff>
      <xdr:row>14</xdr:row>
      <xdr:rowOff>127</xdr:rowOff>
    </xdr:to>
    <xdr:cxnSp macro="">
      <xdr:nvCxnSpPr>
        <xdr:cNvPr id="16" name="מחבר ישר 15">
          <a:extLst>
            <a:ext uri="{FF2B5EF4-FFF2-40B4-BE49-F238E27FC236}">
              <a16:creationId xmlns:a16="http://schemas.microsoft.com/office/drawing/2014/main" xmlns="" id="{916F3F7F-C73E-4CC2-A760-EAF9BF8BD1CC}"/>
            </a:ext>
          </a:extLst>
        </xdr:cNvPr>
        <xdr:cNvCxnSpPr/>
      </xdr:nvCxnSpPr>
      <xdr:spPr>
        <a:xfrm flipH="1">
          <a:off x="11223117000" y="271475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</xdr:row>
      <xdr:rowOff>127</xdr:rowOff>
    </xdr:from>
    <xdr:to>
      <xdr:col>19</xdr:col>
      <xdr:colOff>0</xdr:colOff>
      <xdr:row>20</xdr:row>
      <xdr:rowOff>127</xdr:rowOff>
    </xdr:to>
    <xdr:cxnSp macro="">
      <xdr:nvCxnSpPr>
        <xdr:cNvPr id="17" name="מחבר ישר 16">
          <a:extLst>
            <a:ext uri="{FF2B5EF4-FFF2-40B4-BE49-F238E27FC236}">
              <a16:creationId xmlns:a16="http://schemas.microsoft.com/office/drawing/2014/main" xmlns="" id="{46C60F0B-D84A-4BB2-944A-B8820ADCFBE6}"/>
            </a:ext>
          </a:extLst>
        </xdr:cNvPr>
        <xdr:cNvCxnSpPr/>
      </xdr:nvCxnSpPr>
      <xdr:spPr>
        <a:xfrm flipH="1">
          <a:off x="11223117000" y="380060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</xdr:row>
      <xdr:rowOff>127</xdr:rowOff>
    </xdr:from>
    <xdr:to>
      <xdr:col>19</xdr:col>
      <xdr:colOff>0</xdr:colOff>
      <xdr:row>26</xdr:row>
      <xdr:rowOff>127</xdr:rowOff>
    </xdr:to>
    <xdr:cxnSp macro="">
      <xdr:nvCxnSpPr>
        <xdr:cNvPr id="18" name="מחבר ישר 17">
          <a:extLst>
            <a:ext uri="{FF2B5EF4-FFF2-40B4-BE49-F238E27FC236}">
              <a16:creationId xmlns:a16="http://schemas.microsoft.com/office/drawing/2014/main" xmlns="" id="{BB47EF89-E171-4EF3-9CF9-8F0DB866E202}"/>
            </a:ext>
          </a:extLst>
        </xdr:cNvPr>
        <xdr:cNvCxnSpPr/>
      </xdr:nvCxnSpPr>
      <xdr:spPr>
        <a:xfrm flipH="1">
          <a:off x="11223117000" y="488645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33</xdr:row>
      <xdr:rowOff>127</xdr:rowOff>
    </xdr:from>
    <xdr:to>
      <xdr:col>19</xdr:col>
      <xdr:colOff>0</xdr:colOff>
      <xdr:row>33</xdr:row>
      <xdr:rowOff>127</xdr:rowOff>
    </xdr:to>
    <xdr:cxnSp macro="">
      <xdr:nvCxnSpPr>
        <xdr:cNvPr id="19" name="מחבר ישר 18">
          <a:extLst>
            <a:ext uri="{FF2B5EF4-FFF2-40B4-BE49-F238E27FC236}">
              <a16:creationId xmlns:a16="http://schemas.microsoft.com/office/drawing/2014/main" xmlns="" id="{906FAE6E-4EC5-4D5F-84AA-5374632F5DA7}"/>
            </a:ext>
          </a:extLst>
        </xdr:cNvPr>
        <xdr:cNvCxnSpPr/>
      </xdr:nvCxnSpPr>
      <xdr:spPr>
        <a:xfrm flipH="1">
          <a:off x="11223117000" y="6153277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41</xdr:row>
      <xdr:rowOff>127</xdr:rowOff>
    </xdr:from>
    <xdr:to>
      <xdr:col>19</xdr:col>
      <xdr:colOff>0</xdr:colOff>
      <xdr:row>41</xdr:row>
      <xdr:rowOff>127</xdr:rowOff>
    </xdr:to>
    <xdr:cxnSp macro="">
      <xdr:nvCxnSpPr>
        <xdr:cNvPr id="20" name="מחבר ישר 19">
          <a:extLst>
            <a:ext uri="{FF2B5EF4-FFF2-40B4-BE49-F238E27FC236}">
              <a16:creationId xmlns:a16="http://schemas.microsoft.com/office/drawing/2014/main" xmlns="" id="{3FD837AF-6F5A-403D-8943-8D7F0E3D2A6F}"/>
            </a:ext>
          </a:extLst>
        </xdr:cNvPr>
        <xdr:cNvCxnSpPr/>
      </xdr:nvCxnSpPr>
      <xdr:spPr>
        <a:xfrm flipH="1">
          <a:off x="11223117000" y="7601077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46</xdr:row>
      <xdr:rowOff>127</xdr:rowOff>
    </xdr:from>
    <xdr:to>
      <xdr:col>19</xdr:col>
      <xdr:colOff>0</xdr:colOff>
      <xdr:row>46</xdr:row>
      <xdr:rowOff>127</xdr:rowOff>
    </xdr:to>
    <xdr:cxnSp macro="">
      <xdr:nvCxnSpPr>
        <xdr:cNvPr id="21" name="מחבר ישר 20">
          <a:extLst>
            <a:ext uri="{FF2B5EF4-FFF2-40B4-BE49-F238E27FC236}">
              <a16:creationId xmlns:a16="http://schemas.microsoft.com/office/drawing/2014/main" xmlns="" id="{FE6785CC-3BF1-4773-8554-5EBCF2AF4584}"/>
            </a:ext>
          </a:extLst>
        </xdr:cNvPr>
        <xdr:cNvCxnSpPr/>
      </xdr:nvCxnSpPr>
      <xdr:spPr>
        <a:xfrm flipH="1">
          <a:off x="11223117000" y="850595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53</xdr:row>
      <xdr:rowOff>127</xdr:rowOff>
    </xdr:from>
    <xdr:to>
      <xdr:col>19</xdr:col>
      <xdr:colOff>0</xdr:colOff>
      <xdr:row>53</xdr:row>
      <xdr:rowOff>127</xdr:rowOff>
    </xdr:to>
    <xdr:cxnSp macro="">
      <xdr:nvCxnSpPr>
        <xdr:cNvPr id="22" name="מחבר ישר 21">
          <a:extLst>
            <a:ext uri="{FF2B5EF4-FFF2-40B4-BE49-F238E27FC236}">
              <a16:creationId xmlns:a16="http://schemas.microsoft.com/office/drawing/2014/main" xmlns="" id="{F187975E-3AA5-48DA-AB9E-76DAF9BCC000}"/>
            </a:ext>
          </a:extLst>
        </xdr:cNvPr>
        <xdr:cNvCxnSpPr/>
      </xdr:nvCxnSpPr>
      <xdr:spPr>
        <a:xfrm flipH="1">
          <a:off x="11223117000" y="9772777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62</xdr:row>
      <xdr:rowOff>127</xdr:rowOff>
    </xdr:from>
    <xdr:to>
      <xdr:col>19</xdr:col>
      <xdr:colOff>0</xdr:colOff>
      <xdr:row>62</xdr:row>
      <xdr:rowOff>127</xdr:rowOff>
    </xdr:to>
    <xdr:cxnSp macro="">
      <xdr:nvCxnSpPr>
        <xdr:cNvPr id="23" name="מחבר ישר 22">
          <a:extLst>
            <a:ext uri="{FF2B5EF4-FFF2-40B4-BE49-F238E27FC236}">
              <a16:creationId xmlns:a16="http://schemas.microsoft.com/office/drawing/2014/main" xmlns="" id="{9A1B8F24-0388-42FB-8113-6CFD48977D53}"/>
            </a:ext>
          </a:extLst>
        </xdr:cNvPr>
        <xdr:cNvCxnSpPr/>
      </xdr:nvCxnSpPr>
      <xdr:spPr>
        <a:xfrm flipH="1">
          <a:off x="11223117000" y="1140155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80</xdr:row>
      <xdr:rowOff>127</xdr:rowOff>
    </xdr:from>
    <xdr:to>
      <xdr:col>19</xdr:col>
      <xdr:colOff>0</xdr:colOff>
      <xdr:row>80</xdr:row>
      <xdr:rowOff>127</xdr:rowOff>
    </xdr:to>
    <xdr:cxnSp macro="">
      <xdr:nvCxnSpPr>
        <xdr:cNvPr id="24" name="מחבר ישר 23">
          <a:extLst>
            <a:ext uri="{FF2B5EF4-FFF2-40B4-BE49-F238E27FC236}">
              <a16:creationId xmlns:a16="http://schemas.microsoft.com/office/drawing/2014/main" xmlns="" id="{89F2F277-3704-4B0E-86AE-34B2A60AF08E}"/>
            </a:ext>
          </a:extLst>
        </xdr:cNvPr>
        <xdr:cNvCxnSpPr/>
      </xdr:nvCxnSpPr>
      <xdr:spPr>
        <a:xfrm flipH="1">
          <a:off x="11223117000" y="1465910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86</xdr:row>
      <xdr:rowOff>127</xdr:rowOff>
    </xdr:from>
    <xdr:to>
      <xdr:col>19</xdr:col>
      <xdr:colOff>0</xdr:colOff>
      <xdr:row>86</xdr:row>
      <xdr:rowOff>127</xdr:rowOff>
    </xdr:to>
    <xdr:cxnSp macro="">
      <xdr:nvCxnSpPr>
        <xdr:cNvPr id="25" name="מחבר ישר 24">
          <a:extLst>
            <a:ext uri="{FF2B5EF4-FFF2-40B4-BE49-F238E27FC236}">
              <a16:creationId xmlns:a16="http://schemas.microsoft.com/office/drawing/2014/main" xmlns="" id="{876B7EFB-21FB-430C-AF7E-147C007EDD3D}"/>
            </a:ext>
          </a:extLst>
        </xdr:cNvPr>
        <xdr:cNvCxnSpPr/>
      </xdr:nvCxnSpPr>
      <xdr:spPr>
        <a:xfrm flipH="1">
          <a:off x="11223117000" y="1574495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90</xdr:row>
      <xdr:rowOff>127</xdr:rowOff>
    </xdr:from>
    <xdr:to>
      <xdr:col>19</xdr:col>
      <xdr:colOff>0</xdr:colOff>
      <xdr:row>90</xdr:row>
      <xdr:rowOff>127</xdr:rowOff>
    </xdr:to>
    <xdr:cxnSp macro="">
      <xdr:nvCxnSpPr>
        <xdr:cNvPr id="26" name="מחבר ישר 25">
          <a:extLst>
            <a:ext uri="{FF2B5EF4-FFF2-40B4-BE49-F238E27FC236}">
              <a16:creationId xmlns:a16="http://schemas.microsoft.com/office/drawing/2014/main" xmlns="" id="{210F1143-C435-4364-BB05-A1025507D070}"/>
            </a:ext>
          </a:extLst>
        </xdr:cNvPr>
        <xdr:cNvCxnSpPr/>
      </xdr:nvCxnSpPr>
      <xdr:spPr>
        <a:xfrm flipH="1">
          <a:off x="11223117000" y="1646885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94</xdr:row>
      <xdr:rowOff>127</xdr:rowOff>
    </xdr:from>
    <xdr:to>
      <xdr:col>19</xdr:col>
      <xdr:colOff>0</xdr:colOff>
      <xdr:row>94</xdr:row>
      <xdr:rowOff>127</xdr:rowOff>
    </xdr:to>
    <xdr:cxnSp macro="">
      <xdr:nvCxnSpPr>
        <xdr:cNvPr id="27" name="מחבר ישר 26">
          <a:extLst>
            <a:ext uri="{FF2B5EF4-FFF2-40B4-BE49-F238E27FC236}">
              <a16:creationId xmlns:a16="http://schemas.microsoft.com/office/drawing/2014/main" xmlns="" id="{A534EEF5-A4A9-4D8A-B788-1747636CF383}"/>
            </a:ext>
          </a:extLst>
        </xdr:cNvPr>
        <xdr:cNvCxnSpPr/>
      </xdr:nvCxnSpPr>
      <xdr:spPr>
        <a:xfrm flipH="1">
          <a:off x="11223117000" y="17192752"/>
          <a:ext cx="14878050" cy="0"/>
        </a:xfrm>
        <a:prstGeom prst="line">
          <a:avLst/>
        </a:prstGeom>
        <a:ln w="12700">
          <a:solidFill>
            <a:srgbClr val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V28"/>
  <sheetViews>
    <sheetView showZeros="0" rightToLeft="1" tabSelected="1" topLeftCell="C1" workbookViewId="0">
      <selection activeCell="D5" sqref="D5:D6"/>
    </sheetView>
  </sheetViews>
  <sheetFormatPr defaultRowHeight="15.75"/>
  <cols>
    <col min="1" max="1" width="9" style="3" hidden="1" customWidth="1"/>
    <col min="2" max="2" width="6.625" style="3" hidden="1" customWidth="1"/>
    <col min="3" max="3" width="6.625" style="3" customWidth="1"/>
    <col min="4" max="4" width="19.625" style="4" customWidth="1"/>
    <col min="5" max="5" width="12.375" style="4" hidden="1" customWidth="1"/>
    <col min="6" max="6" width="8.75" style="4" hidden="1" customWidth="1"/>
    <col min="7" max="7" width="7.75" style="4" hidden="1" customWidth="1"/>
    <col min="8" max="8" width="7" style="4" hidden="1" customWidth="1"/>
    <col min="9" max="9" width="8.75" style="4" hidden="1" customWidth="1"/>
    <col min="10" max="10" width="7.75" style="4" hidden="1" customWidth="1"/>
    <col min="11" max="11" width="7" style="4" hidden="1" customWidth="1"/>
    <col min="12" max="12" width="8.75" style="4" hidden="1" customWidth="1"/>
    <col min="13" max="13" width="7.75" style="4" hidden="1" customWidth="1"/>
    <col min="14" max="14" width="7" style="4" hidden="1" customWidth="1"/>
    <col min="15" max="15" width="8.75" style="4" hidden="1" customWidth="1"/>
    <col min="16" max="16" width="7.75" style="4" hidden="1" customWidth="1"/>
    <col min="17" max="17" width="7" style="4" hidden="1" customWidth="1"/>
    <col min="18" max="18" width="22.875" style="4" customWidth="1"/>
    <col min="19" max="19" width="29.875" style="4" customWidth="1"/>
    <col min="20" max="20" width="13.625" style="4" hidden="1" customWidth="1"/>
    <col min="21" max="21" width="6.375" style="4" hidden="1" customWidth="1"/>
    <col min="22" max="16384" width="9" style="3"/>
  </cols>
  <sheetData>
    <row r="3" spans="1:21" ht="15.75" customHeight="1">
      <c r="D3" s="48" t="s">
        <v>179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21" ht="15.75" customHeight="1"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1:21" ht="24" customHeight="1">
      <c r="C5" s="31" t="s">
        <v>178</v>
      </c>
      <c r="D5" s="31" t="s">
        <v>164</v>
      </c>
      <c r="E5" s="32" t="s">
        <v>1</v>
      </c>
      <c r="F5" s="33" t="s">
        <v>10</v>
      </c>
      <c r="G5" s="34"/>
      <c r="H5" s="35"/>
      <c r="I5" s="33" t="s">
        <v>11</v>
      </c>
      <c r="J5" s="34"/>
      <c r="K5" s="35"/>
      <c r="L5" s="33" t="s">
        <v>12</v>
      </c>
      <c r="M5" s="34"/>
      <c r="N5" s="35"/>
      <c r="O5" s="33" t="s">
        <v>13</v>
      </c>
      <c r="P5" s="34"/>
      <c r="Q5" s="35"/>
      <c r="R5" s="31" t="s">
        <v>177</v>
      </c>
      <c r="S5" s="31" t="s">
        <v>175</v>
      </c>
    </row>
    <row r="6" spans="1:21" s="22" customFormat="1" ht="29.25" customHeight="1">
      <c r="C6" s="31"/>
      <c r="D6" s="31"/>
      <c r="E6" s="32"/>
      <c r="F6" s="39" t="s">
        <v>9</v>
      </c>
      <c r="G6" s="39" t="s">
        <v>0</v>
      </c>
      <c r="H6" s="40" t="s">
        <v>14</v>
      </c>
      <c r="I6" s="39" t="s">
        <v>9</v>
      </c>
      <c r="J6" s="39" t="s">
        <v>0</v>
      </c>
      <c r="K6" s="40" t="s">
        <v>14</v>
      </c>
      <c r="L6" s="39" t="s">
        <v>9</v>
      </c>
      <c r="M6" s="39" t="s">
        <v>0</v>
      </c>
      <c r="N6" s="40" t="s">
        <v>14</v>
      </c>
      <c r="O6" s="39" t="s">
        <v>9</v>
      </c>
      <c r="P6" s="39" t="s">
        <v>0</v>
      </c>
      <c r="Q6" s="40" t="s">
        <v>14</v>
      </c>
      <c r="R6" s="31"/>
      <c r="S6" s="31"/>
      <c r="T6" s="29" t="s">
        <v>162</v>
      </c>
      <c r="U6" s="30" t="s">
        <v>163</v>
      </c>
    </row>
    <row r="7" spans="1:21" ht="20.100000000000001" hidden="1" customHeight="1">
      <c r="D7" s="41"/>
      <c r="E7" s="42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36"/>
      <c r="S7" s="36"/>
      <c r="T7" s="26"/>
      <c r="U7" s="23"/>
    </row>
    <row r="8" spans="1:21" ht="47.25">
      <c r="C8" s="41">
        <v>2024</v>
      </c>
      <c r="D8" s="43" t="s">
        <v>7</v>
      </c>
      <c r="E8" s="42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50">
        <v>73020</v>
      </c>
      <c r="S8" s="37" t="s">
        <v>176</v>
      </c>
      <c r="T8" s="26"/>
      <c r="U8" s="23"/>
    </row>
    <row r="9" spans="1:21" ht="20.100000000000001" customHeight="1">
      <c r="C9" s="41">
        <v>2024</v>
      </c>
      <c r="D9" s="47" t="s">
        <v>6</v>
      </c>
      <c r="E9" s="42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50">
        <v>212042</v>
      </c>
      <c r="S9" s="37" t="s">
        <v>176</v>
      </c>
      <c r="T9" s="26"/>
      <c r="U9" s="23"/>
    </row>
    <row r="10" spans="1:21" ht="20.100000000000001" customHeight="1">
      <c r="C10" s="41">
        <v>2024</v>
      </c>
      <c r="D10" s="47" t="s">
        <v>8</v>
      </c>
      <c r="E10" s="42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50">
        <v>435497.89</v>
      </c>
      <c r="S10" s="37" t="s">
        <v>176</v>
      </c>
      <c r="T10" s="26"/>
      <c r="U10" s="23"/>
    </row>
    <row r="11" spans="1:21" ht="20.100000000000001" customHeight="1">
      <c r="C11" s="41">
        <v>2024</v>
      </c>
      <c r="D11" s="47" t="s">
        <v>4</v>
      </c>
      <c r="E11" s="42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50">
        <v>702173.63</v>
      </c>
      <c r="S11" s="37" t="s">
        <v>176</v>
      </c>
      <c r="T11" s="26"/>
      <c r="U11" s="23"/>
    </row>
    <row r="12" spans="1:21" ht="20.100000000000001" customHeight="1">
      <c r="C12" s="41">
        <v>2024</v>
      </c>
      <c r="D12" s="47" t="s">
        <v>159</v>
      </c>
      <c r="E12" s="42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50">
        <v>14969.01</v>
      </c>
      <c r="S12" s="37" t="s">
        <v>176</v>
      </c>
      <c r="T12" s="26"/>
      <c r="U12" s="23"/>
    </row>
    <row r="13" spans="1:21" ht="20.100000000000001" customHeight="1">
      <c r="C13" s="41">
        <v>2024</v>
      </c>
      <c r="D13" s="43" t="s">
        <v>166</v>
      </c>
      <c r="E13" s="42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50">
        <v>28623</v>
      </c>
      <c r="S13" s="37" t="s">
        <v>176</v>
      </c>
      <c r="T13" s="26"/>
      <c r="U13" s="23"/>
    </row>
    <row r="14" spans="1:21" ht="47.25">
      <c r="A14" s="3">
        <v>1136006</v>
      </c>
      <c r="C14" s="41">
        <v>2025</v>
      </c>
      <c r="D14" s="43" t="s">
        <v>7</v>
      </c>
      <c r="E14" s="44" t="s">
        <v>2</v>
      </c>
      <c r="F14" s="45">
        <f>SUMIF('הכנסות 2025'!$E:$E,ריכוז!$A14,'הכנסות 2025'!$U:$U)</f>
        <v>108383</v>
      </c>
      <c r="G14" s="45">
        <v>29800</v>
      </c>
      <c r="H14" s="46">
        <f>F14/G14</f>
        <v>3.637013422818792</v>
      </c>
      <c r="I14" s="45">
        <f>SUMIF('הכנסות 2025'!$E:$E,ריכוז!$A14,'הכנסות 2025'!$V:$V)</f>
        <v>0</v>
      </c>
      <c r="J14" s="45"/>
      <c r="K14" s="46"/>
      <c r="L14" s="45">
        <f>SUMIF('הכנסות 2025'!$E:$E,ריכוז!$A14,'הכנסות 2025'!$W:$W)</f>
        <v>0</v>
      </c>
      <c r="M14" s="45"/>
      <c r="N14" s="46"/>
      <c r="O14" s="45">
        <f>SUMIF('הכנסות 2025'!$E:$E,ריכוז!$A14,'הכנסות 2025'!$X:$X)</f>
        <v>0</v>
      </c>
      <c r="P14" s="45"/>
      <c r="Q14" s="46"/>
      <c r="R14" s="38">
        <v>108383</v>
      </c>
      <c r="S14" s="37" t="s">
        <v>176</v>
      </c>
      <c r="T14" s="27">
        <f>SUMIF('הכנסות 2025'!$E:$E,ריכוז!$A14,'הכנסות 2025'!$Y:$Y)</f>
        <v>108383</v>
      </c>
      <c r="U14" s="24"/>
    </row>
    <row r="15" spans="1:21" ht="20.100000000000001" customHeight="1">
      <c r="A15" s="3" t="s">
        <v>80</v>
      </c>
      <c r="B15" s="3" t="s">
        <v>165</v>
      </c>
      <c r="C15" s="41">
        <v>2025</v>
      </c>
      <c r="D15" s="47" t="s">
        <v>6</v>
      </c>
      <c r="E15" s="44" t="s">
        <v>3</v>
      </c>
      <c r="F15" s="45">
        <f>SUMIF('הכנסות 2025'!$E:$E,ריכוז!$A15,'הכנסות 2025'!$U:$U)</f>
        <v>123100</v>
      </c>
      <c r="G15" s="45"/>
      <c r="H15" s="46"/>
      <c r="I15" s="45">
        <f>SUMIF('הכנסות 2025'!$E:$E,ריכוז!$A15,'הכנסות 2025'!$V:$V)</f>
        <v>0</v>
      </c>
      <c r="J15" s="45"/>
      <c r="K15" s="46"/>
      <c r="L15" s="45">
        <f>SUMIF('הכנסות 2025'!$E:$E,ריכוז!$A15,'הכנסות 2025'!$W:$W)</f>
        <v>0</v>
      </c>
      <c r="M15" s="45"/>
      <c r="N15" s="46"/>
      <c r="O15" s="45">
        <f>SUMIF('הכנסות 2025'!$E:$E,ריכוז!$A15,'הכנסות 2025'!$X:$X)</f>
        <v>0</v>
      </c>
      <c r="P15" s="45"/>
      <c r="Q15" s="46"/>
      <c r="R15" s="38">
        <v>123100</v>
      </c>
      <c r="S15" s="37" t="s">
        <v>176</v>
      </c>
      <c r="T15" s="27">
        <f>SUMIF('הכנסות 2025'!$E:$E,ריכוז!$A15,'הכנסות 2025'!$Y:$Y)</f>
        <v>123100</v>
      </c>
      <c r="U15" s="24"/>
    </row>
    <row r="16" spans="1:21" ht="20.100000000000001" customHeight="1">
      <c r="A16" s="3" t="s">
        <v>98</v>
      </c>
      <c r="C16" s="41">
        <v>2025</v>
      </c>
      <c r="D16" s="47" t="s">
        <v>8</v>
      </c>
      <c r="E16" s="44" t="s">
        <v>2</v>
      </c>
      <c r="F16" s="45">
        <f>SUMIF('הכנסות 2025'!$E:$E,ריכוז!$A16,'הכנסות 2025'!$U:$U)</f>
        <v>0</v>
      </c>
      <c r="G16" s="45"/>
      <c r="H16" s="46"/>
      <c r="I16" s="45">
        <f>SUMIF('הכנסות 2025'!$E:$E,ריכוז!$A16,'הכנסות 2025'!$V:$V)</f>
        <v>158177</v>
      </c>
      <c r="J16" s="45">
        <v>43901.46</v>
      </c>
      <c r="K16" s="46">
        <f>I16/J16</f>
        <v>3.6030009024756811</v>
      </c>
      <c r="L16" s="45">
        <f>SUMIF('הכנסות 2025'!$E:$E,ריכוז!$A16,'הכנסות 2025'!$W:$W)</f>
        <v>0</v>
      </c>
      <c r="M16" s="45"/>
      <c r="N16" s="46"/>
      <c r="O16" s="45">
        <f>SUMIF('הכנסות 2025'!$E:$E,ריכוז!$A16,'הכנסות 2025'!$X:$X)</f>
        <v>0</v>
      </c>
      <c r="P16" s="45">
        <f>27399.49+36866.79+15889.49+30000</f>
        <v>110155.77</v>
      </c>
      <c r="Q16" s="46">
        <f>+O16/P16</f>
        <v>0</v>
      </c>
      <c r="R16" s="38">
        <v>158177</v>
      </c>
      <c r="S16" s="37" t="s">
        <v>176</v>
      </c>
      <c r="T16" s="27">
        <f>SUMIF('הכנסות 2025'!$E:$E,ריכוז!$A16,'הכנסות 2025'!$Y:$Y)</f>
        <v>158177</v>
      </c>
      <c r="U16" s="24"/>
    </row>
    <row r="17" spans="1:22" ht="20.100000000000001" hidden="1" customHeight="1">
      <c r="A17" s="3" t="s">
        <v>96</v>
      </c>
      <c r="D17" s="47" t="s">
        <v>4</v>
      </c>
      <c r="E17" s="44" t="s">
        <v>5</v>
      </c>
      <c r="F17" s="45">
        <f>SUMIF('הכנסות 2025'!$E:$E,ריכוז!$A17,'הכנסות 2025'!$U:$U)</f>
        <v>0</v>
      </c>
      <c r="G17" s="45"/>
      <c r="H17" s="46"/>
      <c r="I17" s="45">
        <f>SUMIF('הכנסות 2025'!$E:$E,ריכוז!$A17,'הכנסות 2025'!$V:$V)</f>
        <v>0</v>
      </c>
      <c r="J17" s="45"/>
      <c r="K17" s="46"/>
      <c r="L17" s="45">
        <f>SUMIF('הכנסות 2025'!$E:$E,ריכוז!$A17,'הכנסות 2025'!$W:$W)</f>
        <v>0</v>
      </c>
      <c r="M17" s="45"/>
      <c r="N17" s="46"/>
      <c r="O17" s="45">
        <f>SUMIF('הכנסות 2025'!$E:$E,ריכוז!$A17,'הכנסות 2025'!$X:$X)</f>
        <v>0</v>
      </c>
      <c r="P17" s="45"/>
      <c r="Q17" s="46"/>
      <c r="R17" s="38">
        <f t="shared" ref="R15:R17" si="0">+F17+I17+L17+O17</f>
        <v>0</v>
      </c>
      <c r="S17" s="37"/>
      <c r="T17" s="27">
        <f>SUMIF('הכנסות 2025'!$E:$E,ריכוז!$A17,'הכנסות 2025'!$Y:$Y)</f>
        <v>0</v>
      </c>
      <c r="U17" s="24"/>
    </row>
    <row r="18" spans="1:22" ht="20.100000000000001" hidden="1" customHeight="1">
      <c r="A18" s="3" t="s">
        <v>66</v>
      </c>
      <c r="D18" s="47" t="s">
        <v>159</v>
      </c>
      <c r="E18" s="44" t="s">
        <v>3</v>
      </c>
      <c r="F18" s="45">
        <f>SUMIF('הכנסות 2025'!$E:$E,ריכוז!$A18,'הכנסות 2025'!$U:$U)</f>
        <v>0</v>
      </c>
      <c r="G18" s="45"/>
      <c r="H18" s="46"/>
      <c r="I18" s="45">
        <f>SUMIF('הכנסות 2025'!$E:$E,ריכוז!$A18,'הכנסות 2025'!$V:$V)</f>
        <v>0</v>
      </c>
      <c r="J18" s="45"/>
      <c r="K18" s="46"/>
      <c r="L18" s="45">
        <f>SUMIF('הכנסות 2025'!$E:$E,ריכוז!$A18,'הכנסות 2025'!$W:$W)</f>
        <v>0</v>
      </c>
      <c r="M18" s="45"/>
      <c r="N18" s="46"/>
      <c r="O18" s="45">
        <f>SUMIF('הכנסות 2025'!$E:$E,ריכוז!$A18,'הכנסות 2025'!$X:$X)</f>
        <v>0</v>
      </c>
      <c r="P18" s="45"/>
      <c r="Q18" s="46"/>
      <c r="R18" s="38">
        <f>+F18+I18+L18+O18</f>
        <v>0</v>
      </c>
      <c r="S18" s="36"/>
      <c r="T18" s="27">
        <f>SUMIF('הכנסות 2025'!$E:$E,ריכוז!$A18,'הכנסות 2025'!$Y:$Y)</f>
        <v>0</v>
      </c>
      <c r="U18" s="24"/>
    </row>
    <row r="19" spans="1:22" ht="20.100000000000001" hidden="1" customHeight="1">
      <c r="A19" s="3">
        <v>1139001</v>
      </c>
      <c r="B19" s="3" t="s">
        <v>95</v>
      </c>
      <c r="D19" s="43" t="s">
        <v>166</v>
      </c>
      <c r="E19" s="44" t="s">
        <v>3</v>
      </c>
      <c r="F19" s="45">
        <f>SUMIF('הכנסות 2025'!$E:$E,ריכוז!$A19,'הכנסות 2025'!$U:$U)</f>
        <v>0</v>
      </c>
      <c r="G19" s="45"/>
      <c r="H19" s="46"/>
      <c r="I19" s="45">
        <f>SUMIF('הכנסות 2025'!$E:$E,ריכוז!$A19,'הכנסות 2025'!$V:$V)</f>
        <v>0</v>
      </c>
      <c r="J19" s="45"/>
      <c r="K19" s="46"/>
      <c r="L19" s="45">
        <f>SUMIF('הכנסות 2025'!$E:$E,ריכוז!$A19,'הכנסות 2025'!$W:$W)</f>
        <v>0</v>
      </c>
      <c r="M19" s="45"/>
      <c r="N19" s="46"/>
      <c r="O19" s="45">
        <f>SUMIF('הכנסות 2025'!$E:$E,ריכוז!$A19,'הכנסות 2025'!$X:$X)</f>
        <v>0</v>
      </c>
      <c r="P19" s="45"/>
      <c r="Q19" s="46"/>
      <c r="R19" s="38">
        <f t="shared" ref="R19" si="1">+F19+I19+L19+O19</f>
        <v>0</v>
      </c>
      <c r="S19" s="37"/>
      <c r="T19" s="27">
        <f>SUMIF('הכנסות 2025'!$E:$E,ריכוז!$A19,'הכנסות 2025'!$Y:$Y)</f>
        <v>0</v>
      </c>
      <c r="U19" s="24"/>
    </row>
    <row r="20" spans="1:22" ht="20.100000000000001" hidden="1" customHeight="1">
      <c r="D20" s="41"/>
      <c r="E20" s="44"/>
      <c r="F20" s="45"/>
      <c r="G20" s="45"/>
      <c r="H20" s="46"/>
      <c r="I20" s="45"/>
      <c r="J20" s="45"/>
      <c r="K20" s="46"/>
      <c r="L20" s="45"/>
      <c r="M20" s="45"/>
      <c r="N20" s="46"/>
      <c r="O20" s="45"/>
      <c r="P20" s="45"/>
      <c r="Q20" s="46"/>
      <c r="R20" s="38"/>
      <c r="S20" s="36"/>
      <c r="T20" s="27"/>
      <c r="U20" s="24"/>
      <c r="V20" s="4"/>
    </row>
    <row r="21" spans="1:22" ht="27.75" hidden="1" customHeight="1">
      <c r="D21" s="41"/>
      <c r="E21" s="44"/>
      <c r="F21" s="38">
        <f>SUM(F14:F19)</f>
        <v>231483</v>
      </c>
      <c r="G21" s="38"/>
      <c r="H21" s="38"/>
      <c r="I21" s="38">
        <f>SUM(I14:I19)</f>
        <v>158177</v>
      </c>
      <c r="J21" s="38">
        <f>SUM(J14:J19)</f>
        <v>43901.46</v>
      </c>
      <c r="K21" s="38"/>
      <c r="L21" s="38">
        <f>SUM(L14:L19)</f>
        <v>0</v>
      </c>
      <c r="M21" s="38">
        <f>SUM(M14:M19)</f>
        <v>0</v>
      </c>
      <c r="N21" s="38"/>
      <c r="O21" s="38">
        <f>SUM(O14:O19)</f>
        <v>0</v>
      </c>
      <c r="P21" s="38"/>
      <c r="Q21" s="38"/>
      <c r="R21" s="38">
        <f>SUM(R14:R20)</f>
        <v>389660</v>
      </c>
      <c r="S21" s="36"/>
      <c r="T21" s="28">
        <f>SUM(T14:T20)</f>
        <v>389660</v>
      </c>
      <c r="U21" s="25">
        <f>SUM(U14:U20)</f>
        <v>0</v>
      </c>
      <c r="V21" s="4"/>
    </row>
    <row r="22" spans="1:22">
      <c r="E22" s="5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T22" s="5"/>
      <c r="U22" s="5"/>
      <c r="V22" s="4"/>
    </row>
    <row r="23" spans="1:22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T23" s="5"/>
      <c r="U23" s="5"/>
    </row>
    <row r="24" spans="1:2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T24" s="5"/>
      <c r="U24" s="5"/>
    </row>
    <row r="25" spans="1:22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T25" s="5"/>
      <c r="U25" s="5"/>
    </row>
    <row r="26" spans="1:22">
      <c r="T26" s="5"/>
      <c r="U26" s="5"/>
    </row>
    <row r="27" spans="1:22">
      <c r="T27" s="5"/>
      <c r="U27" s="5"/>
    </row>
    <row r="28" spans="1:22">
      <c r="T28" s="5"/>
      <c r="U28" s="5"/>
    </row>
  </sheetData>
  <mergeCells count="10">
    <mergeCell ref="S5:S6"/>
    <mergeCell ref="D3:S4"/>
    <mergeCell ref="C5:C6"/>
    <mergeCell ref="R5:R6"/>
    <mergeCell ref="E5:E6"/>
    <mergeCell ref="D5:D6"/>
    <mergeCell ref="I5:K5"/>
    <mergeCell ref="F5:H5"/>
    <mergeCell ref="L5:N5"/>
    <mergeCell ref="O5:Q5"/>
  </mergeCells>
  <phoneticPr fontId="5" type="noConversion"/>
  <printOptions horizontalCentered="1" gridLines="1"/>
  <pageMargins left="0.35433070866141736" right="0.23622047244094491" top="0.74803149606299213" bottom="0.74803149606299213" header="0.31496062992125984" footer="0.31496062992125984"/>
  <pageSetup paperSize="9" scale="95" fitToWidth="0" fitToHeight="0" orientation="landscape" r:id="rId1"/>
  <headerFooter>
    <oddHeader>&amp;L&amp;D&amp;C&amp;F</oddHeader>
    <oddFooter>&amp;C&amp;9&amp;Z&amp;F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5"/>
  <sheetViews>
    <sheetView rightToLeft="1" workbookViewId="0">
      <selection activeCell="F57" sqref="F57"/>
    </sheetView>
  </sheetViews>
  <sheetFormatPr defaultRowHeight="15"/>
  <cols>
    <col min="1" max="1" width="10.375" style="7" customWidth="1"/>
    <col min="2" max="2" width="8.625" style="7" customWidth="1"/>
    <col min="3" max="3" width="9.25" style="7" customWidth="1"/>
    <col min="4" max="4" width="5.625" style="7" customWidth="1"/>
    <col min="5" max="5" width="10.125" style="8" customWidth="1"/>
    <col min="6" max="6" width="32.375" style="8" customWidth="1"/>
    <col min="7" max="19" width="8.625" style="9" customWidth="1"/>
    <col min="20" max="20" width="2.25" style="1" customWidth="1"/>
    <col min="21" max="21" width="11" style="2" bestFit="1" customWidth="1"/>
    <col min="22" max="22" width="9.625" style="2" bestFit="1" customWidth="1"/>
    <col min="23" max="23" width="11" style="2" bestFit="1" customWidth="1"/>
    <col min="24" max="24" width="9.625" style="2" bestFit="1" customWidth="1"/>
    <col min="25" max="25" width="11" style="2" bestFit="1" customWidth="1"/>
    <col min="26" max="26" width="9.125" style="2" bestFit="1" customWidth="1"/>
    <col min="27" max="16384" width="9" style="1"/>
  </cols>
  <sheetData>
    <row r="1" spans="1:26" ht="15.75">
      <c r="A1" s="6" t="s">
        <v>15</v>
      </c>
      <c r="S1" s="10" t="s">
        <v>167</v>
      </c>
    </row>
    <row r="2" spans="1:26" ht="27">
      <c r="A2" s="11" t="s">
        <v>16</v>
      </c>
    </row>
    <row r="3" spans="1:26">
      <c r="E3" s="12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2" t="s">
        <v>22</v>
      </c>
      <c r="K3" s="12" t="s">
        <v>23</v>
      </c>
      <c r="L3" s="12" t="s">
        <v>24</v>
      </c>
      <c r="M3" s="12" t="s">
        <v>25</v>
      </c>
      <c r="N3" s="12" t="s">
        <v>26</v>
      </c>
      <c r="O3" s="12" t="s">
        <v>27</v>
      </c>
      <c r="P3" s="12" t="s">
        <v>28</v>
      </c>
      <c r="Q3" s="12" t="s">
        <v>29</v>
      </c>
      <c r="R3" s="12" t="s">
        <v>30</v>
      </c>
      <c r="S3" s="12" t="s">
        <v>31</v>
      </c>
      <c r="U3" s="21" t="s">
        <v>10</v>
      </c>
      <c r="V3" s="21" t="s">
        <v>11</v>
      </c>
      <c r="W3" s="21" t="s">
        <v>12</v>
      </c>
      <c r="X3" s="21" t="s">
        <v>13</v>
      </c>
      <c r="Y3" s="2" t="s">
        <v>160</v>
      </c>
      <c r="Z3" s="2" t="s">
        <v>161</v>
      </c>
    </row>
    <row r="4" spans="1:26">
      <c r="A4" s="13" t="s">
        <v>32</v>
      </c>
      <c r="B4" s="14" t="s">
        <v>33</v>
      </c>
      <c r="C4" s="8" t="s">
        <v>34</v>
      </c>
      <c r="D4" s="8">
        <v>1100</v>
      </c>
    </row>
    <row r="5" spans="1:26">
      <c r="E5" s="14" t="s">
        <v>35</v>
      </c>
      <c r="F5" s="14" t="s">
        <v>36</v>
      </c>
      <c r="G5" s="9">
        <v>320604.5</v>
      </c>
      <c r="H5" s="9">
        <v>22351</v>
      </c>
      <c r="I5" s="9">
        <v>18520</v>
      </c>
      <c r="J5" s="9">
        <v>17855.5</v>
      </c>
      <c r="K5" s="9">
        <v>8250</v>
      </c>
      <c r="L5" s="9">
        <v>17530</v>
      </c>
      <c r="M5" s="9">
        <v>16571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U5" s="2">
        <f>SUM(H5:J5)</f>
        <v>58726.5</v>
      </c>
      <c r="V5" s="2">
        <f>SUM(K5:M5)</f>
        <v>42351</v>
      </c>
      <c r="W5" s="2">
        <f>SUM(N5:P5)</f>
        <v>0</v>
      </c>
      <c r="X5" s="2">
        <f>SUM(Q5:S5)</f>
        <v>0</v>
      </c>
      <c r="Y5" s="2">
        <f>SUM(U5:X5)</f>
        <v>101077.5</v>
      </c>
      <c r="Z5" s="2">
        <f>SUM(H5:S5)-Y5</f>
        <v>0</v>
      </c>
    </row>
    <row r="6" spans="1:26">
      <c r="E6" s="14" t="s">
        <v>37</v>
      </c>
      <c r="F6" s="14" t="s">
        <v>38</v>
      </c>
      <c r="G6" s="9">
        <v>27900</v>
      </c>
      <c r="H6" s="9">
        <v>1450</v>
      </c>
      <c r="I6" s="9">
        <v>3150</v>
      </c>
      <c r="J6" s="9">
        <v>2750</v>
      </c>
      <c r="K6" s="9">
        <v>3190</v>
      </c>
      <c r="L6" s="9">
        <v>1350</v>
      </c>
      <c r="M6" s="9">
        <v>1700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U6" s="2">
        <f t="shared" ref="U6:U69" si="0">SUM(H6:J6)</f>
        <v>7350</v>
      </c>
      <c r="V6" s="2">
        <f t="shared" ref="V6:V69" si="1">SUM(K6:M6)</f>
        <v>6240</v>
      </c>
      <c r="W6" s="2">
        <f t="shared" ref="W6:W69" si="2">SUM(N6:P6)</f>
        <v>0</v>
      </c>
      <c r="X6" s="2">
        <f t="shared" ref="X6:X69" si="3">SUM(Q6:S6)</f>
        <v>0</v>
      </c>
      <c r="Y6" s="2">
        <f t="shared" ref="Y6:Y69" si="4">SUM(U6:X6)</f>
        <v>13590</v>
      </c>
      <c r="Z6" s="2">
        <f t="shared" ref="Z6:Z69" si="5">SUM(H6:S6)-Y6</f>
        <v>0</v>
      </c>
    </row>
    <row r="7" spans="1:26">
      <c r="E7" s="14" t="s">
        <v>39</v>
      </c>
      <c r="F7" s="14" t="s">
        <v>40</v>
      </c>
      <c r="G7" s="9">
        <v>600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U7" s="2">
        <f t="shared" si="0"/>
        <v>0</v>
      </c>
      <c r="V7" s="2">
        <f t="shared" si="1"/>
        <v>0</v>
      </c>
      <c r="W7" s="2">
        <f t="shared" si="2"/>
        <v>0</v>
      </c>
      <c r="X7" s="2">
        <f t="shared" si="3"/>
        <v>0</v>
      </c>
      <c r="Y7" s="2">
        <f t="shared" si="4"/>
        <v>0</v>
      </c>
      <c r="Z7" s="2">
        <f t="shared" si="5"/>
        <v>0</v>
      </c>
    </row>
    <row r="8" spans="1:26">
      <c r="E8" s="14" t="s">
        <v>41</v>
      </c>
      <c r="F8" s="14" t="s">
        <v>42</v>
      </c>
      <c r="G8" s="9">
        <v>2200</v>
      </c>
      <c r="H8" s="9">
        <v>0</v>
      </c>
      <c r="I8" s="9">
        <v>100</v>
      </c>
      <c r="J8" s="9">
        <v>0</v>
      </c>
      <c r="K8" s="9">
        <v>0</v>
      </c>
      <c r="L8" s="9">
        <v>0</v>
      </c>
      <c r="M8" s="9">
        <v>100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U8" s="2">
        <f t="shared" si="0"/>
        <v>100</v>
      </c>
      <c r="V8" s="2">
        <f t="shared" si="1"/>
        <v>100</v>
      </c>
      <c r="W8" s="2">
        <f t="shared" si="2"/>
        <v>0</v>
      </c>
      <c r="X8" s="2">
        <f t="shared" si="3"/>
        <v>0</v>
      </c>
      <c r="Y8" s="2">
        <f t="shared" si="4"/>
        <v>200</v>
      </c>
      <c r="Z8" s="2">
        <f t="shared" si="5"/>
        <v>0</v>
      </c>
    </row>
    <row r="9" spans="1:26">
      <c r="E9" s="14" t="s">
        <v>43</v>
      </c>
      <c r="F9" s="14" t="s">
        <v>44</v>
      </c>
      <c r="G9" s="9">
        <v>1991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U9" s="2">
        <f t="shared" si="0"/>
        <v>0</v>
      </c>
      <c r="V9" s="2">
        <f t="shared" si="1"/>
        <v>0</v>
      </c>
      <c r="W9" s="2">
        <f t="shared" si="2"/>
        <v>0</v>
      </c>
      <c r="X9" s="2">
        <f t="shared" si="3"/>
        <v>0</v>
      </c>
      <c r="Y9" s="2">
        <f t="shared" si="4"/>
        <v>0</v>
      </c>
      <c r="Z9" s="2">
        <f t="shared" si="5"/>
        <v>0</v>
      </c>
    </row>
    <row r="10" spans="1:26">
      <c r="E10" s="14" t="s">
        <v>45</v>
      </c>
      <c r="F10" s="14" t="s">
        <v>46</v>
      </c>
      <c r="G10" s="9">
        <v>4179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U10" s="2">
        <f t="shared" si="0"/>
        <v>0</v>
      </c>
      <c r="V10" s="2">
        <f t="shared" si="1"/>
        <v>0</v>
      </c>
      <c r="W10" s="2">
        <f t="shared" si="2"/>
        <v>0</v>
      </c>
      <c r="X10" s="2">
        <f t="shared" si="3"/>
        <v>0</v>
      </c>
      <c r="Y10" s="2">
        <f t="shared" si="4"/>
        <v>0</v>
      </c>
      <c r="Z10" s="2">
        <f t="shared" si="5"/>
        <v>0</v>
      </c>
    </row>
    <row r="11" spans="1:26">
      <c r="E11" s="14" t="s">
        <v>47</v>
      </c>
      <c r="F11" s="14" t="s">
        <v>48</v>
      </c>
      <c r="G11" s="9">
        <v>-2550</v>
      </c>
      <c r="H11" s="9">
        <v>-200</v>
      </c>
      <c r="I11" s="9">
        <v>0</v>
      </c>
      <c r="J11" s="9">
        <v>-200</v>
      </c>
      <c r="K11" s="9">
        <v>-350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U11" s="2">
        <f t="shared" si="0"/>
        <v>-400</v>
      </c>
      <c r="V11" s="2">
        <f t="shared" si="1"/>
        <v>-350</v>
      </c>
      <c r="W11" s="2">
        <f t="shared" si="2"/>
        <v>0</v>
      </c>
      <c r="X11" s="2">
        <f t="shared" si="3"/>
        <v>0</v>
      </c>
      <c r="Y11" s="2">
        <f t="shared" si="4"/>
        <v>-750</v>
      </c>
      <c r="Z11" s="2">
        <f t="shared" si="5"/>
        <v>0</v>
      </c>
    </row>
    <row r="12" spans="1:26">
      <c r="A12" s="15" t="s">
        <v>49</v>
      </c>
      <c r="B12" s="16" t="s">
        <v>33</v>
      </c>
      <c r="C12" s="17" t="s">
        <v>34</v>
      </c>
      <c r="D12" s="17">
        <v>1100</v>
      </c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U12" s="2">
        <f t="shared" si="0"/>
        <v>0</v>
      </c>
      <c r="V12" s="2">
        <f t="shared" si="1"/>
        <v>0</v>
      </c>
      <c r="W12" s="2">
        <f t="shared" si="2"/>
        <v>0</v>
      </c>
      <c r="X12" s="2">
        <f t="shared" si="3"/>
        <v>0</v>
      </c>
      <c r="Y12" s="2">
        <f t="shared" si="4"/>
        <v>0</v>
      </c>
      <c r="Z12" s="2">
        <f t="shared" si="5"/>
        <v>0</v>
      </c>
    </row>
    <row r="13" spans="1:26">
      <c r="A13" s="15"/>
      <c r="B13" s="19"/>
      <c r="C13" s="19"/>
      <c r="D13" s="19"/>
      <c r="E13" s="17"/>
      <c r="F13" s="17"/>
      <c r="G13" s="18">
        <v>354924.5</v>
      </c>
      <c r="H13" s="18">
        <v>23601</v>
      </c>
      <c r="I13" s="18">
        <v>21770</v>
      </c>
      <c r="J13" s="18">
        <v>20405.5</v>
      </c>
      <c r="K13" s="18">
        <v>11090</v>
      </c>
      <c r="L13" s="18">
        <v>18880</v>
      </c>
      <c r="M13" s="18">
        <v>18371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U13" s="2">
        <f t="shared" si="0"/>
        <v>65776.5</v>
      </c>
      <c r="V13" s="2">
        <f t="shared" si="1"/>
        <v>48341</v>
      </c>
      <c r="W13" s="2">
        <f t="shared" si="2"/>
        <v>0</v>
      </c>
      <c r="X13" s="2">
        <f t="shared" si="3"/>
        <v>0</v>
      </c>
      <c r="Y13" s="2">
        <f t="shared" si="4"/>
        <v>114117.5</v>
      </c>
      <c r="Z13" s="2">
        <f t="shared" si="5"/>
        <v>0</v>
      </c>
    </row>
    <row r="14" spans="1:26">
      <c r="A14" s="13" t="s">
        <v>32</v>
      </c>
      <c r="B14" s="14" t="s">
        <v>50</v>
      </c>
      <c r="C14" s="8" t="s">
        <v>51</v>
      </c>
      <c r="D14" s="8">
        <v>1101</v>
      </c>
      <c r="U14" s="2">
        <f t="shared" si="0"/>
        <v>0</v>
      </c>
      <c r="V14" s="2">
        <f t="shared" si="1"/>
        <v>0</v>
      </c>
      <c r="W14" s="2">
        <f t="shared" si="2"/>
        <v>0</v>
      </c>
      <c r="X14" s="2">
        <f t="shared" si="3"/>
        <v>0</v>
      </c>
      <c r="Y14" s="2">
        <f t="shared" si="4"/>
        <v>0</v>
      </c>
      <c r="Z14" s="2">
        <f t="shared" si="5"/>
        <v>0</v>
      </c>
    </row>
    <row r="15" spans="1:26">
      <c r="E15" s="14" t="s">
        <v>52</v>
      </c>
      <c r="F15" s="14" t="s">
        <v>53</v>
      </c>
      <c r="G15" s="9">
        <v>-0.82</v>
      </c>
      <c r="H15" s="9">
        <v>0</v>
      </c>
      <c r="I15" s="9">
        <v>0.82</v>
      </c>
      <c r="J15" s="9">
        <v>0</v>
      </c>
      <c r="K15" s="9">
        <v>0.18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U15" s="2">
        <f t="shared" si="0"/>
        <v>0.82</v>
      </c>
      <c r="V15" s="2">
        <f t="shared" si="1"/>
        <v>0.18</v>
      </c>
      <c r="W15" s="2">
        <f t="shared" si="2"/>
        <v>0</v>
      </c>
      <c r="X15" s="2">
        <f t="shared" si="3"/>
        <v>0</v>
      </c>
      <c r="Y15" s="2">
        <f t="shared" si="4"/>
        <v>1</v>
      </c>
      <c r="Z15" s="2">
        <f t="shared" si="5"/>
        <v>0</v>
      </c>
    </row>
    <row r="16" spans="1:26">
      <c r="A16" s="15" t="s">
        <v>49</v>
      </c>
      <c r="B16" s="16" t="s">
        <v>50</v>
      </c>
      <c r="C16" s="17" t="s">
        <v>51</v>
      </c>
      <c r="D16" s="17">
        <v>1101</v>
      </c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U16" s="2">
        <f t="shared" si="0"/>
        <v>0</v>
      </c>
      <c r="V16" s="2">
        <f t="shared" si="1"/>
        <v>0</v>
      </c>
      <c r="W16" s="2">
        <f t="shared" si="2"/>
        <v>0</v>
      </c>
      <c r="X16" s="2">
        <f t="shared" si="3"/>
        <v>0</v>
      </c>
      <c r="Y16" s="2">
        <f t="shared" si="4"/>
        <v>0</v>
      </c>
      <c r="Z16" s="2">
        <f t="shared" si="5"/>
        <v>0</v>
      </c>
    </row>
    <row r="17" spans="1:26">
      <c r="A17" s="15"/>
      <c r="B17" s="19"/>
      <c r="C17" s="19"/>
      <c r="D17" s="19"/>
      <c r="E17" s="17"/>
      <c r="F17" s="17"/>
      <c r="G17" s="18">
        <v>-0.82</v>
      </c>
      <c r="H17" s="18">
        <v>0</v>
      </c>
      <c r="I17" s="18">
        <v>0.82</v>
      </c>
      <c r="J17" s="18">
        <v>0</v>
      </c>
      <c r="K17" s="18">
        <v>0.18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U17" s="2">
        <f t="shared" si="0"/>
        <v>0.82</v>
      </c>
      <c r="V17" s="2">
        <f t="shared" si="1"/>
        <v>0.18</v>
      </c>
      <c r="W17" s="2">
        <f t="shared" si="2"/>
        <v>0</v>
      </c>
      <c r="X17" s="2">
        <f t="shared" si="3"/>
        <v>0</v>
      </c>
      <c r="Y17" s="2">
        <f t="shared" si="4"/>
        <v>1</v>
      </c>
      <c r="Z17" s="2">
        <f t="shared" si="5"/>
        <v>0</v>
      </c>
    </row>
    <row r="18" spans="1:26">
      <c r="A18" s="15" t="s">
        <v>54</v>
      </c>
      <c r="B18" s="16" t="s">
        <v>55</v>
      </c>
      <c r="C18" s="17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U18" s="2">
        <f t="shared" si="0"/>
        <v>0</v>
      </c>
      <c r="V18" s="2">
        <f t="shared" si="1"/>
        <v>0</v>
      </c>
      <c r="W18" s="2">
        <f t="shared" si="2"/>
        <v>0</v>
      </c>
      <c r="X18" s="2">
        <f t="shared" si="3"/>
        <v>0</v>
      </c>
      <c r="Y18" s="2">
        <f t="shared" si="4"/>
        <v>0</v>
      </c>
      <c r="Z18" s="2">
        <f t="shared" si="5"/>
        <v>0</v>
      </c>
    </row>
    <row r="19" spans="1:26">
      <c r="A19" s="15"/>
      <c r="B19" s="19"/>
      <c r="C19" s="19"/>
      <c r="D19" s="19"/>
      <c r="E19" s="17"/>
      <c r="F19" s="17"/>
      <c r="G19" s="18">
        <v>354923.68</v>
      </c>
      <c r="H19" s="18">
        <v>23601</v>
      </c>
      <c r="I19" s="18">
        <v>21770.82</v>
      </c>
      <c r="J19" s="18">
        <v>20405.5</v>
      </c>
      <c r="K19" s="18">
        <v>11090.18</v>
      </c>
      <c r="L19" s="18">
        <v>18880</v>
      </c>
      <c r="M19" s="18">
        <v>18371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U19" s="2">
        <f t="shared" si="0"/>
        <v>65777.320000000007</v>
      </c>
      <c r="V19" s="2">
        <f t="shared" si="1"/>
        <v>48341.18</v>
      </c>
      <c r="W19" s="2">
        <f t="shared" si="2"/>
        <v>0</v>
      </c>
      <c r="X19" s="2">
        <f t="shared" si="3"/>
        <v>0</v>
      </c>
      <c r="Y19" s="2">
        <f t="shared" si="4"/>
        <v>114118.5</v>
      </c>
      <c r="Z19" s="2">
        <f t="shared" si="5"/>
        <v>0</v>
      </c>
    </row>
    <row r="20" spans="1:26">
      <c r="A20" s="13" t="s">
        <v>32</v>
      </c>
      <c r="B20" s="14" t="s">
        <v>56</v>
      </c>
      <c r="C20" s="8" t="s">
        <v>57</v>
      </c>
      <c r="D20" s="8">
        <v>1132</v>
      </c>
      <c r="U20" s="2">
        <f t="shared" si="0"/>
        <v>0</v>
      </c>
      <c r="V20" s="2">
        <f t="shared" si="1"/>
        <v>0</v>
      </c>
      <c r="W20" s="2">
        <f t="shared" si="2"/>
        <v>0</v>
      </c>
      <c r="X20" s="2">
        <f t="shared" si="3"/>
        <v>0</v>
      </c>
      <c r="Y20" s="2">
        <f t="shared" si="4"/>
        <v>0</v>
      </c>
      <c r="Z20" s="2">
        <f t="shared" si="5"/>
        <v>0</v>
      </c>
    </row>
    <row r="21" spans="1:26">
      <c r="E21" s="14" t="s">
        <v>58</v>
      </c>
      <c r="F21" s="14" t="s">
        <v>59</v>
      </c>
      <c r="G21" s="9">
        <v>52041.17</v>
      </c>
      <c r="H21" s="9">
        <v>2154.46</v>
      </c>
      <c r="I21" s="9">
        <v>379.53</v>
      </c>
      <c r="J21" s="9">
        <v>4409.7299999999996</v>
      </c>
      <c r="K21" s="9">
        <v>1979.53</v>
      </c>
      <c r="L21" s="9">
        <v>379.53</v>
      </c>
      <c r="M21" s="9">
        <v>350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U21" s="2">
        <f t="shared" si="0"/>
        <v>6943.7199999999993</v>
      </c>
      <c r="V21" s="2">
        <f t="shared" si="1"/>
        <v>2709.06</v>
      </c>
      <c r="W21" s="2">
        <f t="shared" si="2"/>
        <v>0</v>
      </c>
      <c r="X21" s="2">
        <f t="shared" si="3"/>
        <v>0</v>
      </c>
      <c r="Y21" s="2">
        <f t="shared" si="4"/>
        <v>9652.7799999999988</v>
      </c>
      <c r="Z21" s="2">
        <f t="shared" si="5"/>
        <v>0</v>
      </c>
    </row>
    <row r="22" spans="1:26">
      <c r="E22" s="14" t="s">
        <v>60</v>
      </c>
      <c r="F22" s="14" t="s">
        <v>61</v>
      </c>
      <c r="G22" s="9">
        <v>32504.92</v>
      </c>
      <c r="H22" s="9">
        <v>2171.75</v>
      </c>
      <c r="I22" s="9">
        <v>1875.85</v>
      </c>
      <c r="J22" s="9">
        <v>1321.75</v>
      </c>
      <c r="K22" s="9">
        <v>6292.12</v>
      </c>
      <c r="L22" s="9">
        <v>3372.14</v>
      </c>
      <c r="M22" s="9">
        <v>6293.93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U22" s="2">
        <f t="shared" si="0"/>
        <v>5369.35</v>
      </c>
      <c r="V22" s="2">
        <f t="shared" si="1"/>
        <v>15958.19</v>
      </c>
      <c r="W22" s="2">
        <f t="shared" si="2"/>
        <v>0</v>
      </c>
      <c r="X22" s="2">
        <f t="shared" si="3"/>
        <v>0</v>
      </c>
      <c r="Y22" s="2">
        <f t="shared" si="4"/>
        <v>21327.54</v>
      </c>
      <c r="Z22" s="2">
        <f t="shared" si="5"/>
        <v>0</v>
      </c>
    </row>
    <row r="23" spans="1:26">
      <c r="E23" s="14" t="s">
        <v>62</v>
      </c>
      <c r="F23" s="14" t="s">
        <v>63</v>
      </c>
      <c r="G23" s="9">
        <v>8000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U23" s="2">
        <f t="shared" si="0"/>
        <v>0</v>
      </c>
      <c r="V23" s="2">
        <f t="shared" si="1"/>
        <v>0</v>
      </c>
      <c r="W23" s="2">
        <f t="shared" si="2"/>
        <v>0</v>
      </c>
      <c r="X23" s="2">
        <f t="shared" si="3"/>
        <v>0</v>
      </c>
      <c r="Y23" s="2">
        <f t="shared" si="4"/>
        <v>0</v>
      </c>
      <c r="Z23" s="2">
        <f t="shared" si="5"/>
        <v>0</v>
      </c>
    </row>
    <row r="24" spans="1:26">
      <c r="A24" s="15" t="s">
        <v>49</v>
      </c>
      <c r="B24" s="16" t="s">
        <v>56</v>
      </c>
      <c r="C24" s="17" t="s">
        <v>57</v>
      </c>
      <c r="D24" s="17">
        <v>1132</v>
      </c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U24" s="2">
        <f t="shared" si="0"/>
        <v>0</v>
      </c>
      <c r="V24" s="2">
        <f t="shared" si="1"/>
        <v>0</v>
      </c>
      <c r="W24" s="2">
        <f t="shared" si="2"/>
        <v>0</v>
      </c>
      <c r="X24" s="2">
        <f t="shared" si="3"/>
        <v>0</v>
      </c>
      <c r="Y24" s="2">
        <f t="shared" si="4"/>
        <v>0</v>
      </c>
      <c r="Z24" s="2">
        <f t="shared" si="5"/>
        <v>0</v>
      </c>
    </row>
    <row r="25" spans="1:26">
      <c r="A25" s="15"/>
      <c r="B25" s="19"/>
      <c r="C25" s="19"/>
      <c r="D25" s="19"/>
      <c r="E25" s="17"/>
      <c r="F25" s="17"/>
      <c r="G25" s="18">
        <v>92546.09</v>
      </c>
      <c r="H25" s="18">
        <v>4326.21</v>
      </c>
      <c r="I25" s="18">
        <v>2255.38</v>
      </c>
      <c r="J25" s="18">
        <v>5731.48</v>
      </c>
      <c r="K25" s="18">
        <v>8271.65</v>
      </c>
      <c r="L25" s="18">
        <v>3751.67</v>
      </c>
      <c r="M25" s="18">
        <v>6643.93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U25" s="2">
        <f t="shared" si="0"/>
        <v>12313.07</v>
      </c>
      <c r="V25" s="2">
        <f t="shared" si="1"/>
        <v>18667.25</v>
      </c>
      <c r="W25" s="2">
        <f t="shared" si="2"/>
        <v>0</v>
      </c>
      <c r="X25" s="2">
        <f t="shared" si="3"/>
        <v>0</v>
      </c>
      <c r="Y25" s="2">
        <f t="shared" si="4"/>
        <v>30980.32</v>
      </c>
      <c r="Z25" s="2">
        <f t="shared" si="5"/>
        <v>0</v>
      </c>
    </row>
    <row r="26" spans="1:26">
      <c r="A26" s="13" t="s">
        <v>32</v>
      </c>
      <c r="B26" s="14" t="s">
        <v>64</v>
      </c>
      <c r="C26" s="8" t="s">
        <v>65</v>
      </c>
      <c r="D26" s="8">
        <v>1134</v>
      </c>
      <c r="U26" s="2">
        <f t="shared" si="0"/>
        <v>0</v>
      </c>
      <c r="V26" s="2">
        <f t="shared" si="1"/>
        <v>0</v>
      </c>
      <c r="W26" s="2">
        <f t="shared" si="2"/>
        <v>0</v>
      </c>
      <c r="X26" s="2">
        <f t="shared" si="3"/>
        <v>0</v>
      </c>
      <c r="Y26" s="2">
        <f t="shared" si="4"/>
        <v>0</v>
      </c>
      <c r="Z26" s="2">
        <f t="shared" si="5"/>
        <v>0</v>
      </c>
    </row>
    <row r="27" spans="1:26">
      <c r="E27" s="14" t="s">
        <v>66</v>
      </c>
      <c r="F27" s="14" t="s">
        <v>67</v>
      </c>
      <c r="G27" s="9">
        <v>14969.01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U27" s="2">
        <f t="shared" si="0"/>
        <v>0</v>
      </c>
      <c r="V27" s="2">
        <f t="shared" si="1"/>
        <v>0</v>
      </c>
      <c r="W27" s="2">
        <f t="shared" si="2"/>
        <v>0</v>
      </c>
      <c r="X27" s="2">
        <f t="shared" si="3"/>
        <v>0</v>
      </c>
      <c r="Y27" s="2">
        <f t="shared" si="4"/>
        <v>0</v>
      </c>
      <c r="Z27" s="2">
        <f t="shared" si="5"/>
        <v>0</v>
      </c>
    </row>
    <row r="28" spans="1:26">
      <c r="E28" s="14" t="s">
        <v>68</v>
      </c>
      <c r="F28" s="14" t="s">
        <v>69</v>
      </c>
      <c r="G28" s="9">
        <v>50000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U28" s="2">
        <f t="shared" si="0"/>
        <v>0</v>
      </c>
      <c r="V28" s="2">
        <f t="shared" si="1"/>
        <v>0</v>
      </c>
      <c r="W28" s="2">
        <f t="shared" si="2"/>
        <v>0</v>
      </c>
      <c r="X28" s="2">
        <f t="shared" si="3"/>
        <v>0</v>
      </c>
      <c r="Y28" s="2">
        <f t="shared" si="4"/>
        <v>0</v>
      </c>
      <c r="Z28" s="2">
        <f t="shared" si="5"/>
        <v>0</v>
      </c>
    </row>
    <row r="29" spans="1:26">
      <c r="E29" s="14" t="s">
        <v>70</v>
      </c>
      <c r="F29" s="14" t="s">
        <v>71</v>
      </c>
      <c r="G29" s="9">
        <v>70832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U29" s="2">
        <f t="shared" si="0"/>
        <v>0</v>
      </c>
      <c r="V29" s="2">
        <f t="shared" si="1"/>
        <v>0</v>
      </c>
      <c r="W29" s="2">
        <f t="shared" si="2"/>
        <v>0</v>
      </c>
      <c r="X29" s="2">
        <f t="shared" si="3"/>
        <v>0</v>
      </c>
      <c r="Y29" s="2">
        <f t="shared" si="4"/>
        <v>0</v>
      </c>
      <c r="Z29" s="2">
        <f t="shared" si="5"/>
        <v>0</v>
      </c>
    </row>
    <row r="30" spans="1:26">
      <c r="E30" s="14" t="s">
        <v>168</v>
      </c>
      <c r="F30" s="14" t="s">
        <v>83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100000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U30" s="2">
        <f t="shared" si="0"/>
        <v>0</v>
      </c>
      <c r="V30" s="2">
        <f t="shared" si="1"/>
        <v>100000</v>
      </c>
      <c r="W30" s="2">
        <f t="shared" si="2"/>
        <v>0</v>
      </c>
      <c r="X30" s="2">
        <f t="shared" si="3"/>
        <v>0</v>
      </c>
      <c r="Y30" s="2">
        <f t="shared" si="4"/>
        <v>100000</v>
      </c>
      <c r="Z30" s="2">
        <f t="shared" si="5"/>
        <v>0</v>
      </c>
    </row>
    <row r="31" spans="1:26">
      <c r="A31" s="15" t="s">
        <v>49</v>
      </c>
      <c r="B31" s="16" t="s">
        <v>64</v>
      </c>
      <c r="C31" s="17" t="s">
        <v>65</v>
      </c>
      <c r="D31" s="17">
        <v>1134</v>
      </c>
      <c r="E31" s="17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U31" s="2">
        <f t="shared" si="0"/>
        <v>0</v>
      </c>
      <c r="V31" s="2">
        <f t="shared" si="1"/>
        <v>0</v>
      </c>
      <c r="W31" s="2">
        <f t="shared" si="2"/>
        <v>0</v>
      </c>
      <c r="X31" s="2">
        <f t="shared" si="3"/>
        <v>0</v>
      </c>
      <c r="Y31" s="2">
        <f t="shared" si="4"/>
        <v>0</v>
      </c>
      <c r="Z31" s="2">
        <f t="shared" si="5"/>
        <v>0</v>
      </c>
    </row>
    <row r="32" spans="1:26">
      <c r="A32" s="15"/>
      <c r="B32" s="19"/>
      <c r="C32" s="19"/>
      <c r="D32" s="19"/>
      <c r="E32" s="17"/>
      <c r="F32" s="17"/>
      <c r="G32" s="18">
        <v>135801.01</v>
      </c>
      <c r="H32" s="18">
        <v>0</v>
      </c>
      <c r="I32" s="18">
        <v>0</v>
      </c>
      <c r="J32" s="18">
        <v>0</v>
      </c>
      <c r="K32" s="18">
        <v>0</v>
      </c>
      <c r="L32" s="18">
        <v>100000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U32" s="2">
        <f t="shared" si="0"/>
        <v>0</v>
      </c>
      <c r="V32" s="2">
        <f t="shared" si="1"/>
        <v>100000</v>
      </c>
      <c r="W32" s="2">
        <f t="shared" si="2"/>
        <v>0</v>
      </c>
      <c r="X32" s="2">
        <f t="shared" si="3"/>
        <v>0</v>
      </c>
      <c r="Y32" s="2">
        <f t="shared" si="4"/>
        <v>100000</v>
      </c>
      <c r="Z32" s="2">
        <f t="shared" si="5"/>
        <v>0</v>
      </c>
    </row>
    <row r="33" spans="1:26">
      <c r="A33" s="13" t="s">
        <v>32</v>
      </c>
      <c r="B33" s="14" t="s">
        <v>72</v>
      </c>
      <c r="C33" s="8" t="s">
        <v>73</v>
      </c>
      <c r="D33" s="8">
        <v>1136</v>
      </c>
      <c r="U33" s="2">
        <f t="shared" si="0"/>
        <v>0</v>
      </c>
      <c r="V33" s="2">
        <f t="shared" si="1"/>
        <v>0</v>
      </c>
      <c r="W33" s="2">
        <f t="shared" si="2"/>
        <v>0</v>
      </c>
      <c r="X33" s="2">
        <f t="shared" si="3"/>
        <v>0</v>
      </c>
      <c r="Y33" s="2">
        <f t="shared" si="4"/>
        <v>0</v>
      </c>
      <c r="Z33" s="2">
        <f t="shared" si="5"/>
        <v>0</v>
      </c>
    </row>
    <row r="34" spans="1:26">
      <c r="E34" s="14" t="s">
        <v>169</v>
      </c>
      <c r="F34" s="14" t="s">
        <v>69</v>
      </c>
      <c r="G34" s="9">
        <v>0</v>
      </c>
      <c r="H34" s="9">
        <v>0</v>
      </c>
      <c r="I34" s="9">
        <v>0</v>
      </c>
      <c r="J34" s="9">
        <v>50000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U34" s="2">
        <f t="shared" si="0"/>
        <v>50000</v>
      </c>
      <c r="V34" s="2">
        <f t="shared" si="1"/>
        <v>0</v>
      </c>
      <c r="W34" s="2">
        <f t="shared" si="2"/>
        <v>0</v>
      </c>
      <c r="X34" s="2">
        <f t="shared" si="3"/>
        <v>0</v>
      </c>
      <c r="Y34" s="2">
        <f t="shared" si="4"/>
        <v>50000</v>
      </c>
      <c r="Z34" s="2">
        <f t="shared" si="5"/>
        <v>0</v>
      </c>
    </row>
    <row r="35" spans="1:26">
      <c r="E35" s="14" t="s">
        <v>170</v>
      </c>
      <c r="F35" s="14" t="s">
        <v>171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1000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U35" s="2">
        <f t="shared" si="0"/>
        <v>0</v>
      </c>
      <c r="V35" s="2">
        <f t="shared" si="1"/>
        <v>1000</v>
      </c>
      <c r="W35" s="2">
        <f t="shared" si="2"/>
        <v>0</v>
      </c>
      <c r="X35" s="2">
        <f t="shared" si="3"/>
        <v>0</v>
      </c>
      <c r="Y35" s="2">
        <f t="shared" si="4"/>
        <v>1000</v>
      </c>
      <c r="Z35" s="2">
        <f t="shared" si="5"/>
        <v>0</v>
      </c>
    </row>
    <row r="36" spans="1:26">
      <c r="E36" s="14" t="s">
        <v>74</v>
      </c>
      <c r="F36" s="14" t="s">
        <v>7</v>
      </c>
      <c r="G36" s="9">
        <v>73020</v>
      </c>
      <c r="H36" s="9">
        <v>0</v>
      </c>
      <c r="I36" s="9">
        <v>0</v>
      </c>
      <c r="J36" s="9">
        <v>108383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U36" s="2">
        <f t="shared" si="0"/>
        <v>108383</v>
      </c>
      <c r="V36" s="2">
        <f t="shared" si="1"/>
        <v>0</v>
      </c>
      <c r="W36" s="2">
        <f t="shared" si="2"/>
        <v>0</v>
      </c>
      <c r="X36" s="2">
        <f t="shared" si="3"/>
        <v>0</v>
      </c>
      <c r="Y36" s="2">
        <f t="shared" si="4"/>
        <v>108383</v>
      </c>
      <c r="Z36" s="2">
        <f t="shared" si="5"/>
        <v>0</v>
      </c>
    </row>
    <row r="37" spans="1:26">
      <c r="E37" s="14" t="s">
        <v>75</v>
      </c>
      <c r="F37" s="14" t="s">
        <v>76</v>
      </c>
      <c r="G37" s="9">
        <v>677.97</v>
      </c>
      <c r="H37" s="9">
        <v>23247.3</v>
      </c>
      <c r="I37" s="9">
        <v>0</v>
      </c>
      <c r="J37" s="9">
        <v>0</v>
      </c>
      <c r="K37" s="9">
        <v>0</v>
      </c>
      <c r="L37" s="9">
        <v>4042.32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U37" s="2">
        <f t="shared" si="0"/>
        <v>23247.3</v>
      </c>
      <c r="V37" s="2">
        <f t="shared" si="1"/>
        <v>4042.32</v>
      </c>
      <c r="W37" s="2">
        <f t="shared" si="2"/>
        <v>0</v>
      </c>
      <c r="X37" s="2">
        <f t="shared" si="3"/>
        <v>0</v>
      </c>
      <c r="Y37" s="2">
        <f t="shared" si="4"/>
        <v>27289.62</v>
      </c>
      <c r="Z37" s="2">
        <f t="shared" si="5"/>
        <v>0</v>
      </c>
    </row>
    <row r="38" spans="1:26">
      <c r="E38" s="14" t="s">
        <v>77</v>
      </c>
      <c r="F38" s="14" t="s">
        <v>71</v>
      </c>
      <c r="G38" s="9">
        <v>70832.72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U38" s="2">
        <f t="shared" si="0"/>
        <v>0</v>
      </c>
      <c r="V38" s="2">
        <f t="shared" si="1"/>
        <v>0</v>
      </c>
      <c r="W38" s="2">
        <f t="shared" si="2"/>
        <v>0</v>
      </c>
      <c r="X38" s="2">
        <f t="shared" si="3"/>
        <v>0</v>
      </c>
      <c r="Y38" s="2">
        <f t="shared" si="4"/>
        <v>0</v>
      </c>
      <c r="Z38" s="2">
        <f t="shared" si="5"/>
        <v>0</v>
      </c>
    </row>
    <row r="39" spans="1:26">
      <c r="A39" s="15" t="s">
        <v>49</v>
      </c>
      <c r="B39" s="16" t="s">
        <v>72</v>
      </c>
      <c r="C39" s="17" t="s">
        <v>73</v>
      </c>
      <c r="D39" s="17">
        <v>1136</v>
      </c>
      <c r="E39" s="17"/>
      <c r="F39" s="17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U39" s="2">
        <f t="shared" si="0"/>
        <v>0</v>
      </c>
      <c r="V39" s="2">
        <f t="shared" si="1"/>
        <v>0</v>
      </c>
      <c r="W39" s="2">
        <f t="shared" si="2"/>
        <v>0</v>
      </c>
      <c r="X39" s="2">
        <f t="shared" si="3"/>
        <v>0</v>
      </c>
      <c r="Y39" s="2">
        <f t="shared" si="4"/>
        <v>0</v>
      </c>
      <c r="Z39" s="2">
        <f t="shared" si="5"/>
        <v>0</v>
      </c>
    </row>
    <row r="40" spans="1:26">
      <c r="A40" s="15"/>
      <c r="B40" s="19"/>
      <c r="C40" s="19"/>
      <c r="D40" s="19"/>
      <c r="E40" s="17"/>
      <c r="F40" s="17"/>
      <c r="G40" s="18">
        <v>144530.69</v>
      </c>
      <c r="H40" s="18">
        <v>23247.3</v>
      </c>
      <c r="I40" s="18">
        <v>0</v>
      </c>
      <c r="J40" s="18">
        <v>158383</v>
      </c>
      <c r="K40" s="18">
        <v>0</v>
      </c>
      <c r="L40" s="18">
        <v>4042.32</v>
      </c>
      <c r="M40" s="18">
        <v>1000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U40" s="2">
        <f t="shared" si="0"/>
        <v>181630.3</v>
      </c>
      <c r="V40" s="2">
        <f t="shared" si="1"/>
        <v>5042.32</v>
      </c>
      <c r="W40" s="2">
        <f t="shared" si="2"/>
        <v>0</v>
      </c>
      <c r="X40" s="2">
        <f t="shared" si="3"/>
        <v>0</v>
      </c>
      <c r="Y40" s="2">
        <f t="shared" si="4"/>
        <v>186672.62</v>
      </c>
      <c r="Z40" s="2">
        <f t="shared" si="5"/>
        <v>0</v>
      </c>
    </row>
    <row r="41" spans="1:26">
      <c r="A41" s="13" t="s">
        <v>32</v>
      </c>
      <c r="B41" s="14" t="s">
        <v>78</v>
      </c>
      <c r="C41" s="8" t="s">
        <v>79</v>
      </c>
      <c r="D41" s="8">
        <v>1137</v>
      </c>
      <c r="U41" s="2">
        <f t="shared" si="0"/>
        <v>0</v>
      </c>
      <c r="V41" s="2">
        <f t="shared" si="1"/>
        <v>0</v>
      </c>
      <c r="W41" s="2">
        <f t="shared" si="2"/>
        <v>0</v>
      </c>
      <c r="X41" s="2">
        <f t="shared" si="3"/>
        <v>0</v>
      </c>
      <c r="Y41" s="2">
        <f t="shared" si="4"/>
        <v>0</v>
      </c>
      <c r="Z41" s="2">
        <f t="shared" si="5"/>
        <v>0</v>
      </c>
    </row>
    <row r="42" spans="1:26">
      <c r="E42" s="14" t="s">
        <v>80</v>
      </c>
      <c r="F42" s="14" t="s">
        <v>81</v>
      </c>
      <c r="G42" s="9">
        <v>212042</v>
      </c>
      <c r="H42" s="9">
        <v>123100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U42" s="2">
        <f t="shared" si="0"/>
        <v>123100</v>
      </c>
      <c r="V42" s="2">
        <f t="shared" si="1"/>
        <v>0</v>
      </c>
      <c r="W42" s="2">
        <f t="shared" si="2"/>
        <v>0</v>
      </c>
      <c r="X42" s="2">
        <f t="shared" si="3"/>
        <v>0</v>
      </c>
      <c r="Y42" s="2">
        <f t="shared" si="4"/>
        <v>123100</v>
      </c>
      <c r="Z42" s="2">
        <f t="shared" si="5"/>
        <v>0</v>
      </c>
    </row>
    <row r="43" spans="1:26">
      <c r="E43" s="14" t="s">
        <v>82</v>
      </c>
      <c r="F43" s="14" t="s">
        <v>83</v>
      </c>
      <c r="G43" s="9">
        <v>50000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U43" s="2">
        <f t="shared" si="0"/>
        <v>0</v>
      </c>
      <c r="V43" s="2">
        <f t="shared" si="1"/>
        <v>0</v>
      </c>
      <c r="W43" s="2">
        <f t="shared" si="2"/>
        <v>0</v>
      </c>
      <c r="X43" s="2">
        <f t="shared" si="3"/>
        <v>0</v>
      </c>
      <c r="Y43" s="2">
        <f t="shared" si="4"/>
        <v>0</v>
      </c>
      <c r="Z43" s="2">
        <f t="shared" si="5"/>
        <v>0</v>
      </c>
    </row>
    <row r="44" spans="1:26">
      <c r="A44" s="15" t="s">
        <v>49</v>
      </c>
      <c r="B44" s="16" t="s">
        <v>78</v>
      </c>
      <c r="C44" s="17" t="s">
        <v>79</v>
      </c>
      <c r="D44" s="17">
        <v>1137</v>
      </c>
      <c r="E44" s="17"/>
      <c r="F44" s="17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U44" s="2">
        <f t="shared" si="0"/>
        <v>0</v>
      </c>
      <c r="V44" s="2">
        <f t="shared" si="1"/>
        <v>0</v>
      </c>
      <c r="W44" s="2">
        <f t="shared" si="2"/>
        <v>0</v>
      </c>
      <c r="X44" s="2">
        <f t="shared" si="3"/>
        <v>0</v>
      </c>
      <c r="Y44" s="2">
        <f t="shared" si="4"/>
        <v>0</v>
      </c>
      <c r="Z44" s="2">
        <f t="shared" si="5"/>
        <v>0</v>
      </c>
    </row>
    <row r="45" spans="1:26">
      <c r="A45" s="15"/>
      <c r="B45" s="19"/>
      <c r="C45" s="19"/>
      <c r="D45" s="19"/>
      <c r="E45" s="17"/>
      <c r="F45" s="17"/>
      <c r="G45" s="18">
        <v>262042</v>
      </c>
      <c r="H45" s="18">
        <v>123100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U45" s="2">
        <f t="shared" si="0"/>
        <v>123100</v>
      </c>
      <c r="V45" s="2">
        <f t="shared" si="1"/>
        <v>0</v>
      </c>
      <c r="W45" s="2">
        <f t="shared" si="2"/>
        <v>0</v>
      </c>
      <c r="X45" s="2">
        <f t="shared" si="3"/>
        <v>0</v>
      </c>
      <c r="Y45" s="2">
        <f t="shared" si="4"/>
        <v>123100</v>
      </c>
      <c r="Z45" s="2">
        <f t="shared" si="5"/>
        <v>0</v>
      </c>
    </row>
    <row r="46" spans="1:26">
      <c r="A46" s="13" t="s">
        <v>32</v>
      </c>
      <c r="B46" s="14" t="s">
        <v>84</v>
      </c>
      <c r="C46" s="8" t="s">
        <v>85</v>
      </c>
      <c r="D46" s="8">
        <v>1138</v>
      </c>
      <c r="U46" s="2">
        <f t="shared" si="0"/>
        <v>0</v>
      </c>
      <c r="V46" s="2">
        <f t="shared" si="1"/>
        <v>0</v>
      </c>
      <c r="W46" s="2">
        <f t="shared" si="2"/>
        <v>0</v>
      </c>
      <c r="X46" s="2">
        <f t="shared" si="3"/>
        <v>0</v>
      </c>
      <c r="Y46" s="2">
        <f t="shared" si="4"/>
        <v>0</v>
      </c>
      <c r="Z46" s="2">
        <f t="shared" si="5"/>
        <v>0</v>
      </c>
    </row>
    <row r="47" spans="1:26">
      <c r="E47" s="14" t="s">
        <v>86</v>
      </c>
      <c r="F47" s="14" t="s">
        <v>87</v>
      </c>
      <c r="G47" s="9">
        <v>59978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U47" s="2">
        <f t="shared" si="0"/>
        <v>0</v>
      </c>
      <c r="V47" s="2">
        <f t="shared" si="1"/>
        <v>0</v>
      </c>
      <c r="W47" s="2">
        <f t="shared" si="2"/>
        <v>0</v>
      </c>
      <c r="X47" s="2">
        <f t="shared" si="3"/>
        <v>0</v>
      </c>
      <c r="Y47" s="2">
        <f t="shared" si="4"/>
        <v>0</v>
      </c>
      <c r="Z47" s="2">
        <f t="shared" si="5"/>
        <v>0</v>
      </c>
    </row>
    <row r="48" spans="1:26">
      <c r="E48" s="14" t="s">
        <v>88</v>
      </c>
      <c r="F48" s="14" t="s">
        <v>89</v>
      </c>
      <c r="G48" s="9">
        <v>45085</v>
      </c>
      <c r="H48" s="9">
        <v>0</v>
      </c>
      <c r="I48" s="9">
        <v>0</v>
      </c>
      <c r="J48" s="9">
        <v>28896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U48" s="2">
        <f t="shared" si="0"/>
        <v>28896</v>
      </c>
      <c r="V48" s="2">
        <f t="shared" si="1"/>
        <v>0</v>
      </c>
      <c r="W48" s="2">
        <f t="shared" si="2"/>
        <v>0</v>
      </c>
      <c r="X48" s="2">
        <f t="shared" si="3"/>
        <v>0</v>
      </c>
      <c r="Y48" s="2">
        <f t="shared" si="4"/>
        <v>28896</v>
      </c>
      <c r="Z48" s="2">
        <f t="shared" si="5"/>
        <v>0</v>
      </c>
    </row>
    <row r="49" spans="1:26">
      <c r="E49" s="14" t="s">
        <v>90</v>
      </c>
      <c r="F49" s="14" t="s">
        <v>91</v>
      </c>
      <c r="G49" s="9">
        <v>141695.14000000001</v>
      </c>
      <c r="H49" s="9">
        <v>0</v>
      </c>
      <c r="I49" s="9">
        <v>0</v>
      </c>
      <c r="J49" s="9">
        <v>0</v>
      </c>
      <c r="K49" s="9">
        <v>0</v>
      </c>
      <c r="L49" s="9">
        <v>140051.04999999999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U49" s="2">
        <f t="shared" si="0"/>
        <v>0</v>
      </c>
      <c r="V49" s="2">
        <f t="shared" si="1"/>
        <v>140051.04999999999</v>
      </c>
      <c r="W49" s="2">
        <f t="shared" si="2"/>
        <v>0</v>
      </c>
      <c r="X49" s="2">
        <f t="shared" si="3"/>
        <v>0</v>
      </c>
      <c r="Y49" s="2">
        <f t="shared" si="4"/>
        <v>140051.04999999999</v>
      </c>
      <c r="Z49" s="2">
        <f t="shared" si="5"/>
        <v>0</v>
      </c>
    </row>
    <row r="50" spans="1:26">
      <c r="E50" s="14" t="s">
        <v>172</v>
      </c>
      <c r="F50" s="14" t="s">
        <v>173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168312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U50" s="2">
        <f t="shared" si="0"/>
        <v>0</v>
      </c>
      <c r="V50" s="2">
        <f t="shared" si="1"/>
        <v>168312</v>
      </c>
      <c r="W50" s="2">
        <f t="shared" si="2"/>
        <v>0</v>
      </c>
      <c r="X50" s="2">
        <f t="shared" si="3"/>
        <v>0</v>
      </c>
      <c r="Y50" s="2">
        <f t="shared" si="4"/>
        <v>168312</v>
      </c>
      <c r="Z50" s="2">
        <f t="shared" si="5"/>
        <v>0</v>
      </c>
    </row>
    <row r="51" spans="1:26">
      <c r="A51" s="15" t="s">
        <v>49</v>
      </c>
      <c r="B51" s="16" t="s">
        <v>84</v>
      </c>
      <c r="C51" s="17" t="s">
        <v>85</v>
      </c>
      <c r="D51" s="17">
        <v>1138</v>
      </c>
      <c r="E51" s="17"/>
      <c r="F51" s="17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U51" s="2">
        <f t="shared" si="0"/>
        <v>0</v>
      </c>
      <c r="V51" s="2">
        <f t="shared" si="1"/>
        <v>0</v>
      </c>
      <c r="W51" s="2">
        <f t="shared" si="2"/>
        <v>0</v>
      </c>
      <c r="X51" s="2">
        <f t="shared" si="3"/>
        <v>0</v>
      </c>
      <c r="Y51" s="2">
        <f t="shared" si="4"/>
        <v>0</v>
      </c>
      <c r="Z51" s="2">
        <f t="shared" si="5"/>
        <v>0</v>
      </c>
    </row>
    <row r="52" spans="1:26">
      <c r="A52" s="15"/>
      <c r="B52" s="19"/>
      <c r="C52" s="19"/>
      <c r="D52" s="19"/>
      <c r="E52" s="17"/>
      <c r="F52" s="17"/>
      <c r="G52" s="18">
        <v>246758.14</v>
      </c>
      <c r="H52" s="18">
        <v>0</v>
      </c>
      <c r="I52" s="18">
        <v>0</v>
      </c>
      <c r="J52" s="18">
        <v>28896</v>
      </c>
      <c r="K52" s="18">
        <v>0</v>
      </c>
      <c r="L52" s="18">
        <v>140051.04999999999</v>
      </c>
      <c r="M52" s="18">
        <v>168312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U52" s="2">
        <f t="shared" si="0"/>
        <v>28896</v>
      </c>
      <c r="V52" s="2">
        <f t="shared" si="1"/>
        <v>308363.05</v>
      </c>
      <c r="W52" s="2">
        <f t="shared" si="2"/>
        <v>0</v>
      </c>
      <c r="X52" s="2">
        <f t="shared" si="3"/>
        <v>0</v>
      </c>
      <c r="Y52" s="2">
        <f t="shared" si="4"/>
        <v>337259.05</v>
      </c>
      <c r="Z52" s="2">
        <f t="shared" si="5"/>
        <v>0</v>
      </c>
    </row>
    <row r="53" spans="1:26">
      <c r="A53" s="13" t="s">
        <v>32</v>
      </c>
      <c r="B53" s="14" t="s">
        <v>92</v>
      </c>
      <c r="C53" s="8" t="s">
        <v>93</v>
      </c>
      <c r="D53" s="8">
        <v>1139</v>
      </c>
      <c r="U53" s="2">
        <f t="shared" si="0"/>
        <v>0</v>
      </c>
      <c r="V53" s="2">
        <f t="shared" si="1"/>
        <v>0</v>
      </c>
      <c r="W53" s="2">
        <f t="shared" si="2"/>
        <v>0</v>
      </c>
      <c r="X53" s="2">
        <f t="shared" si="3"/>
        <v>0</v>
      </c>
      <c r="Y53" s="2">
        <f t="shared" si="4"/>
        <v>0</v>
      </c>
      <c r="Z53" s="2">
        <f t="shared" si="5"/>
        <v>0</v>
      </c>
    </row>
    <row r="54" spans="1:26">
      <c r="E54" s="14" t="s">
        <v>94</v>
      </c>
      <c r="F54" s="14" t="s">
        <v>95</v>
      </c>
      <c r="G54" s="9">
        <v>28623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U54" s="2">
        <f t="shared" si="0"/>
        <v>0</v>
      </c>
      <c r="V54" s="2">
        <f t="shared" si="1"/>
        <v>0</v>
      </c>
      <c r="W54" s="2">
        <f t="shared" si="2"/>
        <v>0</v>
      </c>
      <c r="X54" s="2">
        <f t="shared" si="3"/>
        <v>0</v>
      </c>
      <c r="Y54" s="2">
        <f t="shared" si="4"/>
        <v>0</v>
      </c>
      <c r="Z54" s="2">
        <f t="shared" si="5"/>
        <v>0</v>
      </c>
    </row>
    <row r="55" spans="1:26">
      <c r="E55" s="14" t="s">
        <v>96</v>
      </c>
      <c r="F55" s="14" t="s">
        <v>97</v>
      </c>
      <c r="G55" s="9">
        <v>702173.63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U55" s="2">
        <f t="shared" si="0"/>
        <v>0</v>
      </c>
      <c r="V55" s="2">
        <f t="shared" si="1"/>
        <v>0</v>
      </c>
      <c r="W55" s="2">
        <f t="shared" si="2"/>
        <v>0</v>
      </c>
      <c r="X55" s="2">
        <f t="shared" si="3"/>
        <v>0</v>
      </c>
      <c r="Y55" s="2">
        <f t="shared" si="4"/>
        <v>0</v>
      </c>
      <c r="Z55" s="2">
        <f t="shared" si="5"/>
        <v>0</v>
      </c>
    </row>
    <row r="56" spans="1:26">
      <c r="E56" s="14" t="s">
        <v>98</v>
      </c>
      <c r="F56" s="14" t="s">
        <v>99</v>
      </c>
      <c r="G56" s="9">
        <v>435497.89</v>
      </c>
      <c r="H56" s="9">
        <v>0</v>
      </c>
      <c r="I56" s="9">
        <v>0</v>
      </c>
      <c r="J56" s="9">
        <v>0</v>
      </c>
      <c r="K56" s="9">
        <v>0</v>
      </c>
      <c r="L56" s="9">
        <v>158177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U56" s="2">
        <f t="shared" si="0"/>
        <v>0</v>
      </c>
      <c r="V56" s="2">
        <f t="shared" si="1"/>
        <v>158177</v>
      </c>
      <c r="W56" s="2">
        <f t="shared" si="2"/>
        <v>0</v>
      </c>
      <c r="X56" s="2">
        <f t="shared" si="3"/>
        <v>0</v>
      </c>
      <c r="Y56" s="2">
        <f t="shared" si="4"/>
        <v>158177</v>
      </c>
      <c r="Z56" s="2">
        <f t="shared" si="5"/>
        <v>0</v>
      </c>
    </row>
    <row r="57" spans="1:26">
      <c r="E57" s="14" t="s">
        <v>100</v>
      </c>
      <c r="F57" s="14" t="s">
        <v>101</v>
      </c>
      <c r="G57" s="9">
        <v>71014.5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U57" s="2">
        <f t="shared" si="0"/>
        <v>0</v>
      </c>
      <c r="V57" s="2">
        <f t="shared" si="1"/>
        <v>0</v>
      </c>
      <c r="W57" s="2">
        <f t="shared" si="2"/>
        <v>0</v>
      </c>
      <c r="X57" s="2">
        <f t="shared" si="3"/>
        <v>0</v>
      </c>
      <c r="Y57" s="2">
        <f t="shared" si="4"/>
        <v>0</v>
      </c>
      <c r="Z57" s="2">
        <f t="shared" si="5"/>
        <v>0</v>
      </c>
    </row>
    <row r="58" spans="1:26">
      <c r="A58" s="15" t="s">
        <v>49</v>
      </c>
      <c r="B58" s="16" t="s">
        <v>92</v>
      </c>
      <c r="C58" s="17" t="s">
        <v>93</v>
      </c>
      <c r="D58" s="17">
        <v>1139</v>
      </c>
      <c r="E58" s="17"/>
      <c r="F58" s="17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U58" s="2">
        <f t="shared" si="0"/>
        <v>0</v>
      </c>
      <c r="V58" s="2">
        <f t="shared" si="1"/>
        <v>0</v>
      </c>
      <c r="W58" s="2">
        <f t="shared" si="2"/>
        <v>0</v>
      </c>
      <c r="X58" s="2">
        <f t="shared" si="3"/>
        <v>0</v>
      </c>
      <c r="Y58" s="2">
        <f t="shared" si="4"/>
        <v>0</v>
      </c>
      <c r="Z58" s="2">
        <f t="shared" si="5"/>
        <v>0</v>
      </c>
    </row>
    <row r="59" spans="1:26">
      <c r="A59" s="15"/>
      <c r="B59" s="19"/>
      <c r="C59" s="19"/>
      <c r="D59" s="19"/>
      <c r="E59" s="17"/>
      <c r="F59" s="17"/>
      <c r="G59" s="18">
        <v>1237309.02</v>
      </c>
      <c r="H59" s="18">
        <v>0</v>
      </c>
      <c r="I59" s="18">
        <v>0</v>
      </c>
      <c r="J59" s="18">
        <v>0</v>
      </c>
      <c r="K59" s="18">
        <v>0</v>
      </c>
      <c r="L59" s="18">
        <v>158177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U59" s="2">
        <f t="shared" si="0"/>
        <v>0</v>
      </c>
      <c r="V59" s="2">
        <f t="shared" si="1"/>
        <v>158177</v>
      </c>
      <c r="W59" s="2">
        <f t="shared" si="2"/>
        <v>0</v>
      </c>
      <c r="X59" s="2">
        <f t="shared" si="3"/>
        <v>0</v>
      </c>
      <c r="Y59" s="2">
        <f t="shared" si="4"/>
        <v>158177</v>
      </c>
      <c r="Z59" s="2">
        <f t="shared" si="5"/>
        <v>0</v>
      </c>
    </row>
    <row r="60" spans="1:26">
      <c r="A60" s="15" t="s">
        <v>54</v>
      </c>
      <c r="B60" s="16" t="s">
        <v>102</v>
      </c>
      <c r="C60" s="17"/>
      <c r="D60" s="17"/>
      <c r="E60" s="17"/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U60" s="2">
        <f t="shared" si="0"/>
        <v>0</v>
      </c>
      <c r="V60" s="2">
        <f t="shared" si="1"/>
        <v>0</v>
      </c>
      <c r="W60" s="2">
        <f t="shared" si="2"/>
        <v>0</v>
      </c>
      <c r="X60" s="2">
        <f t="shared" si="3"/>
        <v>0</v>
      </c>
      <c r="Y60" s="2">
        <f t="shared" si="4"/>
        <v>0</v>
      </c>
      <c r="Z60" s="2">
        <f t="shared" si="5"/>
        <v>0</v>
      </c>
    </row>
    <row r="61" spans="1:26">
      <c r="A61" s="15"/>
      <c r="B61" s="19"/>
      <c r="C61" s="19"/>
      <c r="D61" s="19"/>
      <c r="E61" s="17"/>
      <c r="F61" s="17"/>
      <c r="G61" s="18">
        <v>2118986.9500000002</v>
      </c>
      <c r="H61" s="18">
        <v>150673.51</v>
      </c>
      <c r="I61" s="18">
        <v>2255.38</v>
      </c>
      <c r="J61" s="18">
        <v>193010.48</v>
      </c>
      <c r="K61" s="18">
        <v>8271.65</v>
      </c>
      <c r="L61" s="18">
        <v>406022.04</v>
      </c>
      <c r="M61" s="18">
        <v>175955.93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U61" s="2">
        <f t="shared" si="0"/>
        <v>345939.37</v>
      </c>
      <c r="V61" s="2">
        <f t="shared" si="1"/>
        <v>590249.62</v>
      </c>
      <c r="W61" s="2">
        <f t="shared" si="2"/>
        <v>0</v>
      </c>
      <c r="X61" s="2">
        <f t="shared" si="3"/>
        <v>0</v>
      </c>
      <c r="Y61" s="2">
        <f t="shared" si="4"/>
        <v>936188.99</v>
      </c>
      <c r="Z61" s="2">
        <f t="shared" si="5"/>
        <v>0</v>
      </c>
    </row>
    <row r="62" spans="1:26">
      <c r="A62" s="13" t="s">
        <v>32</v>
      </c>
      <c r="B62" s="14" t="s">
        <v>103</v>
      </c>
      <c r="C62" s="8" t="s">
        <v>104</v>
      </c>
      <c r="D62" s="8">
        <v>1141</v>
      </c>
      <c r="U62" s="2">
        <f t="shared" si="0"/>
        <v>0</v>
      </c>
      <c r="V62" s="2">
        <f t="shared" si="1"/>
        <v>0</v>
      </c>
      <c r="W62" s="2">
        <f t="shared" si="2"/>
        <v>0</v>
      </c>
      <c r="X62" s="2">
        <f t="shared" si="3"/>
        <v>0</v>
      </c>
      <c r="Y62" s="2">
        <f t="shared" si="4"/>
        <v>0</v>
      </c>
      <c r="Z62" s="2">
        <f t="shared" si="5"/>
        <v>0</v>
      </c>
    </row>
    <row r="63" spans="1:26">
      <c r="E63" s="14" t="s">
        <v>105</v>
      </c>
      <c r="F63" s="14" t="s">
        <v>106</v>
      </c>
      <c r="G63" s="9">
        <v>20188.52</v>
      </c>
      <c r="H63" s="9">
        <v>0</v>
      </c>
      <c r="I63" s="9">
        <v>0</v>
      </c>
      <c r="J63" s="9">
        <v>57817.91</v>
      </c>
      <c r="K63" s="9">
        <v>927</v>
      </c>
      <c r="L63" s="9">
        <v>0</v>
      </c>
      <c r="M63" s="9">
        <v>580.21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U63" s="2">
        <f t="shared" si="0"/>
        <v>57817.91</v>
      </c>
      <c r="V63" s="2">
        <f t="shared" si="1"/>
        <v>1507.21</v>
      </c>
      <c r="W63" s="2">
        <f t="shared" si="2"/>
        <v>0</v>
      </c>
      <c r="X63" s="2">
        <f t="shared" si="3"/>
        <v>0</v>
      </c>
      <c r="Y63" s="2">
        <f t="shared" si="4"/>
        <v>59325.120000000003</v>
      </c>
      <c r="Z63" s="2">
        <f t="shared" si="5"/>
        <v>0</v>
      </c>
    </row>
    <row r="64" spans="1:26">
      <c r="E64" s="14" t="s">
        <v>107</v>
      </c>
      <c r="F64" s="14" t="s">
        <v>108</v>
      </c>
      <c r="G64" s="9">
        <v>359.47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U64" s="2">
        <f t="shared" si="0"/>
        <v>0</v>
      </c>
      <c r="V64" s="2">
        <f t="shared" si="1"/>
        <v>0</v>
      </c>
      <c r="W64" s="2">
        <f t="shared" si="2"/>
        <v>0</v>
      </c>
      <c r="X64" s="2">
        <f t="shared" si="3"/>
        <v>0</v>
      </c>
      <c r="Y64" s="2">
        <f t="shared" si="4"/>
        <v>0</v>
      </c>
      <c r="Z64" s="2">
        <f t="shared" si="5"/>
        <v>0</v>
      </c>
    </row>
    <row r="65" spans="1:26">
      <c r="E65" s="14" t="s">
        <v>109</v>
      </c>
      <c r="F65" s="14" t="s">
        <v>83</v>
      </c>
      <c r="G65" s="9">
        <v>257549.2</v>
      </c>
      <c r="H65" s="9">
        <v>0</v>
      </c>
      <c r="I65" s="9">
        <v>0</v>
      </c>
      <c r="J65" s="9">
        <v>0</v>
      </c>
      <c r="K65" s="9">
        <v>0</v>
      </c>
      <c r="L65" s="9">
        <v>311170.5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U65" s="2">
        <f t="shared" si="0"/>
        <v>0</v>
      </c>
      <c r="V65" s="2">
        <f t="shared" si="1"/>
        <v>311170.5</v>
      </c>
      <c r="W65" s="2">
        <f t="shared" si="2"/>
        <v>0</v>
      </c>
      <c r="X65" s="2">
        <f t="shared" si="3"/>
        <v>0</v>
      </c>
      <c r="Y65" s="2">
        <f t="shared" si="4"/>
        <v>311170.5</v>
      </c>
      <c r="Z65" s="2">
        <f t="shared" si="5"/>
        <v>0</v>
      </c>
    </row>
    <row r="66" spans="1:26">
      <c r="E66" s="14" t="s">
        <v>110</v>
      </c>
      <c r="F66" s="14" t="s">
        <v>111</v>
      </c>
      <c r="G66" s="9">
        <v>185582.37</v>
      </c>
      <c r="H66" s="9">
        <v>0</v>
      </c>
      <c r="I66" s="9">
        <v>177653.93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U66" s="2">
        <f t="shared" si="0"/>
        <v>177653.93</v>
      </c>
      <c r="V66" s="2">
        <f t="shared" si="1"/>
        <v>0</v>
      </c>
      <c r="W66" s="2">
        <f t="shared" si="2"/>
        <v>0</v>
      </c>
      <c r="X66" s="2">
        <f t="shared" si="3"/>
        <v>0</v>
      </c>
      <c r="Y66" s="2">
        <f t="shared" si="4"/>
        <v>177653.93</v>
      </c>
      <c r="Z66" s="2">
        <f t="shared" si="5"/>
        <v>0</v>
      </c>
    </row>
    <row r="67" spans="1:26">
      <c r="E67" s="14" t="s">
        <v>112</v>
      </c>
      <c r="F67" s="14" t="s">
        <v>113</v>
      </c>
      <c r="G67" s="9">
        <v>12124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U67" s="2">
        <f t="shared" si="0"/>
        <v>0</v>
      </c>
      <c r="V67" s="2">
        <f t="shared" si="1"/>
        <v>0</v>
      </c>
      <c r="W67" s="2">
        <f t="shared" si="2"/>
        <v>0</v>
      </c>
      <c r="X67" s="2">
        <f t="shared" si="3"/>
        <v>0</v>
      </c>
      <c r="Y67" s="2">
        <f t="shared" si="4"/>
        <v>0</v>
      </c>
      <c r="Z67" s="2">
        <f t="shared" si="5"/>
        <v>0</v>
      </c>
    </row>
    <row r="68" spans="1:26">
      <c r="E68" s="14" t="s">
        <v>114</v>
      </c>
      <c r="F68" s="14" t="s">
        <v>115</v>
      </c>
      <c r="G68" s="9">
        <v>18416.88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U68" s="2">
        <f t="shared" si="0"/>
        <v>0</v>
      </c>
      <c r="V68" s="2">
        <f t="shared" si="1"/>
        <v>0</v>
      </c>
      <c r="W68" s="2">
        <f t="shared" si="2"/>
        <v>0</v>
      </c>
      <c r="X68" s="2">
        <f t="shared" si="3"/>
        <v>0</v>
      </c>
      <c r="Y68" s="2">
        <f t="shared" si="4"/>
        <v>0</v>
      </c>
      <c r="Z68" s="2">
        <f t="shared" si="5"/>
        <v>0</v>
      </c>
    </row>
    <row r="69" spans="1:26">
      <c r="E69" s="14" t="s">
        <v>116</v>
      </c>
      <c r="F69" s="14" t="s">
        <v>117</v>
      </c>
      <c r="G69" s="9">
        <v>109449.04</v>
      </c>
      <c r="H69" s="9">
        <v>0</v>
      </c>
      <c r="I69" s="9">
        <v>0</v>
      </c>
      <c r="J69" s="9">
        <v>36321.370000000003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U69" s="2">
        <f t="shared" si="0"/>
        <v>36321.370000000003</v>
      </c>
      <c r="V69" s="2">
        <f t="shared" si="1"/>
        <v>0</v>
      </c>
      <c r="W69" s="2">
        <f t="shared" si="2"/>
        <v>0</v>
      </c>
      <c r="X69" s="2">
        <f t="shared" si="3"/>
        <v>0</v>
      </c>
      <c r="Y69" s="2">
        <f t="shared" si="4"/>
        <v>36321.370000000003</v>
      </c>
      <c r="Z69" s="2">
        <f t="shared" si="5"/>
        <v>0</v>
      </c>
    </row>
    <row r="70" spans="1:26">
      <c r="E70" s="14" t="s">
        <v>118</v>
      </c>
      <c r="F70" s="14" t="s">
        <v>119</v>
      </c>
      <c r="G70" s="9">
        <v>70864.03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U70" s="2">
        <f t="shared" ref="U70:U81" si="6">SUM(H70:J70)</f>
        <v>0</v>
      </c>
      <c r="V70" s="2">
        <f t="shared" ref="V70:V81" si="7">SUM(K70:M70)</f>
        <v>0</v>
      </c>
      <c r="W70" s="2">
        <f t="shared" ref="W70:W81" si="8">SUM(N70:P70)</f>
        <v>0</v>
      </c>
      <c r="X70" s="2">
        <f t="shared" ref="X70:X81" si="9">SUM(Q70:S70)</f>
        <v>0</v>
      </c>
      <c r="Y70" s="2">
        <f t="shared" ref="Y70:Y81" si="10">SUM(U70:X70)</f>
        <v>0</v>
      </c>
      <c r="Z70" s="2">
        <f t="shared" ref="Z70:Z81" si="11">SUM(H70:S70)-Y70</f>
        <v>0</v>
      </c>
    </row>
    <row r="71" spans="1:26">
      <c r="E71" s="14" t="s">
        <v>120</v>
      </c>
      <c r="F71" s="14" t="s">
        <v>121</v>
      </c>
      <c r="G71" s="9">
        <v>5000</v>
      </c>
      <c r="H71" s="9">
        <v>10000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U71" s="2">
        <f t="shared" si="6"/>
        <v>10000</v>
      </c>
      <c r="V71" s="2">
        <f t="shared" si="7"/>
        <v>0</v>
      </c>
      <c r="W71" s="2">
        <f t="shared" si="8"/>
        <v>0</v>
      </c>
      <c r="X71" s="2">
        <f t="shared" si="9"/>
        <v>0</v>
      </c>
      <c r="Y71" s="2">
        <f t="shared" si="10"/>
        <v>10000</v>
      </c>
      <c r="Z71" s="2">
        <f t="shared" si="11"/>
        <v>0</v>
      </c>
    </row>
    <row r="72" spans="1:26">
      <c r="E72" s="14" t="s">
        <v>122</v>
      </c>
      <c r="F72" s="14" t="s">
        <v>123</v>
      </c>
      <c r="G72" s="9">
        <v>3357.46</v>
      </c>
      <c r="H72" s="9">
        <v>984.22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U72" s="2">
        <f t="shared" si="6"/>
        <v>984.22</v>
      </c>
      <c r="V72" s="2">
        <f t="shared" si="7"/>
        <v>0</v>
      </c>
      <c r="W72" s="2">
        <f t="shared" si="8"/>
        <v>0</v>
      </c>
      <c r="X72" s="2">
        <f t="shared" si="9"/>
        <v>0</v>
      </c>
      <c r="Y72" s="2">
        <f t="shared" si="10"/>
        <v>984.22</v>
      </c>
      <c r="Z72" s="2">
        <f t="shared" si="11"/>
        <v>0</v>
      </c>
    </row>
    <row r="73" spans="1:26">
      <c r="E73" s="14" t="s">
        <v>124</v>
      </c>
      <c r="F73" s="14" t="s">
        <v>125</v>
      </c>
      <c r="G73" s="9">
        <v>4950</v>
      </c>
      <c r="H73" s="9">
        <v>500</v>
      </c>
      <c r="I73" s="9">
        <v>0</v>
      </c>
      <c r="J73" s="9">
        <v>0</v>
      </c>
      <c r="K73" s="9">
        <v>200</v>
      </c>
      <c r="L73" s="9">
        <v>5292.24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U73" s="2">
        <f t="shared" si="6"/>
        <v>500</v>
      </c>
      <c r="V73" s="2">
        <f t="shared" si="7"/>
        <v>5492.24</v>
      </c>
      <c r="W73" s="2">
        <f t="shared" si="8"/>
        <v>0</v>
      </c>
      <c r="X73" s="2">
        <f t="shared" si="9"/>
        <v>0</v>
      </c>
      <c r="Y73" s="2">
        <f t="shared" si="10"/>
        <v>5992.24</v>
      </c>
      <c r="Z73" s="2">
        <f t="shared" si="11"/>
        <v>0</v>
      </c>
    </row>
    <row r="74" spans="1:26">
      <c r="E74" s="14" t="s">
        <v>126</v>
      </c>
      <c r="F74" s="14" t="s">
        <v>127</v>
      </c>
      <c r="G74" s="9">
        <v>201260</v>
      </c>
      <c r="H74" s="9">
        <v>0</v>
      </c>
      <c r="I74" s="9">
        <v>0</v>
      </c>
      <c r="J74" s="9">
        <v>197915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U74" s="2">
        <f t="shared" si="6"/>
        <v>197915</v>
      </c>
      <c r="V74" s="2">
        <f t="shared" si="7"/>
        <v>0</v>
      </c>
      <c r="W74" s="2">
        <f t="shared" si="8"/>
        <v>0</v>
      </c>
      <c r="X74" s="2">
        <f t="shared" si="9"/>
        <v>0</v>
      </c>
      <c r="Y74" s="2">
        <f t="shared" si="10"/>
        <v>197915</v>
      </c>
      <c r="Z74" s="2">
        <f t="shared" si="11"/>
        <v>0</v>
      </c>
    </row>
    <row r="75" spans="1:26">
      <c r="E75" s="14" t="s">
        <v>128</v>
      </c>
      <c r="F75" s="14" t="s">
        <v>129</v>
      </c>
      <c r="G75" s="9">
        <v>10000</v>
      </c>
      <c r="H75" s="9">
        <v>10000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U75" s="2">
        <f t="shared" si="6"/>
        <v>10000</v>
      </c>
      <c r="V75" s="2">
        <f t="shared" si="7"/>
        <v>0</v>
      </c>
      <c r="W75" s="2">
        <f t="shared" si="8"/>
        <v>0</v>
      </c>
      <c r="X75" s="2">
        <f t="shared" si="9"/>
        <v>0</v>
      </c>
      <c r="Y75" s="2">
        <f t="shared" si="10"/>
        <v>10000</v>
      </c>
      <c r="Z75" s="2">
        <f t="shared" si="11"/>
        <v>0</v>
      </c>
    </row>
    <row r="76" spans="1:26">
      <c r="E76" s="14" t="s">
        <v>130</v>
      </c>
      <c r="F76" s="14" t="s">
        <v>131</v>
      </c>
      <c r="G76" s="9">
        <v>73617.279999999999</v>
      </c>
      <c r="H76" s="9">
        <v>0</v>
      </c>
      <c r="I76" s="9">
        <v>0</v>
      </c>
      <c r="J76" s="9">
        <v>75598.759999999995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U76" s="2">
        <f t="shared" si="6"/>
        <v>75598.759999999995</v>
      </c>
      <c r="V76" s="2">
        <f t="shared" si="7"/>
        <v>0</v>
      </c>
      <c r="W76" s="2">
        <f t="shared" si="8"/>
        <v>0</v>
      </c>
      <c r="X76" s="2">
        <f t="shared" si="9"/>
        <v>0</v>
      </c>
      <c r="Y76" s="2">
        <f t="shared" si="10"/>
        <v>75598.759999999995</v>
      </c>
      <c r="Z76" s="2">
        <f t="shared" si="11"/>
        <v>0</v>
      </c>
    </row>
    <row r="77" spans="1:26">
      <c r="E77" s="14" t="s">
        <v>132</v>
      </c>
      <c r="F77" s="14" t="s">
        <v>133</v>
      </c>
      <c r="G77" s="9">
        <v>62216.58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U77" s="2">
        <f t="shared" si="6"/>
        <v>0</v>
      </c>
      <c r="V77" s="2">
        <f t="shared" si="7"/>
        <v>0</v>
      </c>
      <c r="W77" s="2">
        <f t="shared" si="8"/>
        <v>0</v>
      </c>
      <c r="X77" s="2">
        <f t="shared" si="9"/>
        <v>0</v>
      </c>
      <c r="Y77" s="2">
        <f t="shared" si="10"/>
        <v>0</v>
      </c>
      <c r="Z77" s="2">
        <f t="shared" si="11"/>
        <v>0</v>
      </c>
    </row>
    <row r="78" spans="1:26">
      <c r="A78" s="15" t="s">
        <v>49</v>
      </c>
      <c r="B78" s="16" t="s">
        <v>103</v>
      </c>
      <c r="C78" s="17" t="s">
        <v>104</v>
      </c>
      <c r="D78" s="17">
        <v>1141</v>
      </c>
      <c r="E78" s="17"/>
      <c r="F78" s="17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U78" s="2">
        <f t="shared" si="6"/>
        <v>0</v>
      </c>
      <c r="V78" s="2">
        <f t="shared" si="7"/>
        <v>0</v>
      </c>
      <c r="W78" s="2">
        <f t="shared" si="8"/>
        <v>0</v>
      </c>
      <c r="X78" s="2">
        <f t="shared" si="9"/>
        <v>0</v>
      </c>
      <c r="Y78" s="2">
        <f t="shared" si="10"/>
        <v>0</v>
      </c>
      <c r="Z78" s="2">
        <f t="shared" si="11"/>
        <v>0</v>
      </c>
    </row>
    <row r="79" spans="1:26">
      <c r="A79" s="15"/>
      <c r="B79" s="19"/>
      <c r="C79" s="19"/>
      <c r="D79" s="19"/>
      <c r="E79" s="17"/>
      <c r="F79" s="17"/>
      <c r="G79" s="18">
        <v>1034934.83</v>
      </c>
      <c r="H79" s="18">
        <v>21484.22</v>
      </c>
      <c r="I79" s="18">
        <v>177653.93</v>
      </c>
      <c r="J79" s="18">
        <v>367653.04</v>
      </c>
      <c r="K79" s="18">
        <v>1127</v>
      </c>
      <c r="L79" s="18">
        <v>316462.74</v>
      </c>
      <c r="M79" s="18">
        <v>580.21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U79" s="2">
        <f t="shared" si="6"/>
        <v>566791.18999999994</v>
      </c>
      <c r="V79" s="2">
        <f t="shared" si="7"/>
        <v>318169.95</v>
      </c>
      <c r="W79" s="2">
        <f t="shared" si="8"/>
        <v>0</v>
      </c>
      <c r="X79" s="2">
        <f t="shared" si="9"/>
        <v>0</v>
      </c>
      <c r="Y79" s="2">
        <f t="shared" si="10"/>
        <v>884961.1399999999</v>
      </c>
      <c r="Z79" s="2">
        <f t="shared" si="11"/>
        <v>0</v>
      </c>
    </row>
    <row r="80" spans="1:26">
      <c r="A80" s="13" t="s">
        <v>32</v>
      </c>
      <c r="B80" s="14" t="s">
        <v>134</v>
      </c>
      <c r="C80" s="8" t="s">
        <v>135</v>
      </c>
      <c r="D80" s="8">
        <v>1144</v>
      </c>
      <c r="U80" s="2">
        <f t="shared" si="6"/>
        <v>0</v>
      </c>
      <c r="V80" s="2">
        <f t="shared" si="7"/>
        <v>0</v>
      </c>
      <c r="W80" s="2">
        <f t="shared" si="8"/>
        <v>0</v>
      </c>
      <c r="X80" s="2">
        <f t="shared" si="9"/>
        <v>0</v>
      </c>
      <c r="Y80" s="2">
        <f t="shared" si="10"/>
        <v>0</v>
      </c>
      <c r="Z80" s="2">
        <f t="shared" si="11"/>
        <v>0</v>
      </c>
    </row>
    <row r="81" spans="1:26">
      <c r="E81" s="14" t="s">
        <v>136</v>
      </c>
      <c r="F81" s="14" t="s">
        <v>137</v>
      </c>
      <c r="G81" s="9">
        <v>15000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U81" s="2">
        <f t="shared" si="6"/>
        <v>0</v>
      </c>
      <c r="V81" s="2">
        <f t="shared" si="7"/>
        <v>0</v>
      </c>
      <c r="W81" s="2">
        <f t="shared" si="8"/>
        <v>0</v>
      </c>
      <c r="X81" s="2">
        <f t="shared" si="9"/>
        <v>0</v>
      </c>
      <c r="Y81" s="2">
        <f t="shared" si="10"/>
        <v>0</v>
      </c>
      <c r="Z81" s="2">
        <f t="shared" si="11"/>
        <v>0</v>
      </c>
    </row>
    <row r="82" spans="1:26">
      <c r="E82" s="14" t="s">
        <v>138</v>
      </c>
      <c r="F82" s="14" t="s">
        <v>139</v>
      </c>
      <c r="G82" s="9">
        <v>68475.34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U82" s="2">
        <f t="shared" ref="U82:U100" si="12">SUM(H82:J82)</f>
        <v>0</v>
      </c>
      <c r="V82" s="2">
        <f t="shared" ref="V82:V100" si="13">SUM(K82:M82)</f>
        <v>0</v>
      </c>
      <c r="W82" s="2">
        <f t="shared" ref="W82:W100" si="14">SUM(N82:P82)</f>
        <v>0</v>
      </c>
      <c r="X82" s="2">
        <f t="shared" ref="X82:X100" si="15">SUM(Q82:S82)</f>
        <v>0</v>
      </c>
      <c r="Y82" s="2">
        <f t="shared" ref="Y82:Y100" si="16">SUM(U82:X82)</f>
        <v>0</v>
      </c>
      <c r="Z82" s="2">
        <f t="shared" ref="Z82:Z100" si="17">SUM(H82:S82)-Y82</f>
        <v>0</v>
      </c>
    </row>
    <row r="83" spans="1:26">
      <c r="E83" s="14" t="s">
        <v>140</v>
      </c>
      <c r="F83" s="14" t="s">
        <v>141</v>
      </c>
      <c r="G83" s="9">
        <v>10300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U83" s="2">
        <f t="shared" si="12"/>
        <v>0</v>
      </c>
      <c r="V83" s="2">
        <f t="shared" si="13"/>
        <v>0</v>
      </c>
      <c r="W83" s="2">
        <f t="shared" si="14"/>
        <v>0</v>
      </c>
      <c r="X83" s="2">
        <f t="shared" si="15"/>
        <v>0</v>
      </c>
      <c r="Y83" s="2">
        <f t="shared" si="16"/>
        <v>0</v>
      </c>
      <c r="Z83" s="2">
        <f t="shared" si="17"/>
        <v>0</v>
      </c>
    </row>
    <row r="84" spans="1:26">
      <c r="A84" s="15" t="s">
        <v>49</v>
      </c>
      <c r="B84" s="16" t="s">
        <v>134</v>
      </c>
      <c r="C84" s="17" t="s">
        <v>135</v>
      </c>
      <c r="D84" s="17">
        <v>1144</v>
      </c>
      <c r="E84" s="17"/>
      <c r="F84" s="17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U84" s="2">
        <f t="shared" si="12"/>
        <v>0</v>
      </c>
      <c r="V84" s="2">
        <f t="shared" si="13"/>
        <v>0</v>
      </c>
      <c r="W84" s="2">
        <f t="shared" si="14"/>
        <v>0</v>
      </c>
      <c r="X84" s="2">
        <f t="shared" si="15"/>
        <v>0</v>
      </c>
      <c r="Y84" s="2">
        <f t="shared" si="16"/>
        <v>0</v>
      </c>
      <c r="Z84" s="2">
        <f t="shared" si="17"/>
        <v>0</v>
      </c>
    </row>
    <row r="85" spans="1:26">
      <c r="A85" s="15"/>
      <c r="B85" s="19"/>
      <c r="C85" s="19"/>
      <c r="D85" s="19"/>
      <c r="E85" s="17"/>
      <c r="F85" s="17"/>
      <c r="G85" s="18">
        <v>93775.34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U85" s="2">
        <f t="shared" si="12"/>
        <v>0</v>
      </c>
      <c r="V85" s="2">
        <f t="shared" si="13"/>
        <v>0</v>
      </c>
      <c r="W85" s="2">
        <f t="shared" si="14"/>
        <v>0</v>
      </c>
      <c r="X85" s="2">
        <f t="shared" si="15"/>
        <v>0</v>
      </c>
      <c r="Y85" s="2">
        <f t="shared" si="16"/>
        <v>0</v>
      </c>
      <c r="Z85" s="2">
        <f t="shared" si="17"/>
        <v>0</v>
      </c>
    </row>
    <row r="86" spans="1:26">
      <c r="A86" s="13" t="s">
        <v>32</v>
      </c>
      <c r="B86" s="14" t="s">
        <v>142</v>
      </c>
      <c r="C86" s="8" t="s">
        <v>143</v>
      </c>
      <c r="D86" s="8">
        <v>1146</v>
      </c>
      <c r="U86" s="2">
        <f t="shared" si="12"/>
        <v>0</v>
      </c>
      <c r="V86" s="2">
        <f t="shared" si="13"/>
        <v>0</v>
      </c>
      <c r="W86" s="2">
        <f t="shared" si="14"/>
        <v>0</v>
      </c>
      <c r="X86" s="2">
        <f t="shared" si="15"/>
        <v>0</v>
      </c>
      <c r="Y86" s="2">
        <f t="shared" si="16"/>
        <v>0</v>
      </c>
      <c r="Z86" s="2">
        <f t="shared" si="17"/>
        <v>0</v>
      </c>
    </row>
    <row r="87" spans="1:26">
      <c r="E87" s="14" t="s">
        <v>144</v>
      </c>
      <c r="F87" s="14" t="s">
        <v>145</v>
      </c>
      <c r="G87" s="9">
        <v>128429.55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U87" s="2">
        <f t="shared" si="12"/>
        <v>0</v>
      </c>
      <c r="V87" s="2">
        <f t="shared" si="13"/>
        <v>0</v>
      </c>
      <c r="W87" s="2">
        <f t="shared" si="14"/>
        <v>0</v>
      </c>
      <c r="X87" s="2">
        <f t="shared" si="15"/>
        <v>0</v>
      </c>
      <c r="Y87" s="2">
        <f t="shared" si="16"/>
        <v>0</v>
      </c>
      <c r="Z87" s="2">
        <f t="shared" si="17"/>
        <v>0</v>
      </c>
    </row>
    <row r="88" spans="1:26">
      <c r="A88" s="15" t="s">
        <v>49</v>
      </c>
      <c r="B88" s="16" t="s">
        <v>142</v>
      </c>
      <c r="C88" s="17" t="s">
        <v>143</v>
      </c>
      <c r="D88" s="17">
        <v>1146</v>
      </c>
      <c r="E88" s="17"/>
      <c r="F88" s="17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U88" s="2">
        <f t="shared" si="12"/>
        <v>0</v>
      </c>
      <c r="V88" s="2">
        <f t="shared" si="13"/>
        <v>0</v>
      </c>
      <c r="W88" s="2">
        <f t="shared" si="14"/>
        <v>0</v>
      </c>
      <c r="X88" s="2">
        <f t="shared" si="15"/>
        <v>0</v>
      </c>
      <c r="Y88" s="2">
        <f t="shared" si="16"/>
        <v>0</v>
      </c>
      <c r="Z88" s="2">
        <f t="shared" si="17"/>
        <v>0</v>
      </c>
    </row>
    <row r="89" spans="1:26">
      <c r="A89" s="15"/>
      <c r="B89" s="19"/>
      <c r="C89" s="19"/>
      <c r="D89" s="19"/>
      <c r="E89" s="17"/>
      <c r="F89" s="17"/>
      <c r="G89" s="18">
        <v>128429.55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U89" s="2">
        <f t="shared" si="12"/>
        <v>0</v>
      </c>
      <c r="V89" s="2">
        <f t="shared" si="13"/>
        <v>0</v>
      </c>
      <c r="W89" s="2">
        <f t="shared" si="14"/>
        <v>0</v>
      </c>
      <c r="X89" s="2">
        <f t="shared" si="15"/>
        <v>0</v>
      </c>
      <c r="Y89" s="2">
        <f t="shared" si="16"/>
        <v>0</v>
      </c>
      <c r="Z89" s="2">
        <f t="shared" si="17"/>
        <v>0</v>
      </c>
    </row>
    <row r="90" spans="1:26">
      <c r="A90" s="13" t="s">
        <v>32</v>
      </c>
      <c r="B90" s="14" t="s">
        <v>146</v>
      </c>
      <c r="C90" s="8" t="s">
        <v>147</v>
      </c>
      <c r="D90" s="8">
        <v>1148</v>
      </c>
      <c r="U90" s="2">
        <f t="shared" si="12"/>
        <v>0</v>
      </c>
      <c r="V90" s="2">
        <f t="shared" si="13"/>
        <v>0</v>
      </c>
      <c r="W90" s="2">
        <f t="shared" si="14"/>
        <v>0</v>
      </c>
      <c r="X90" s="2">
        <f t="shared" si="15"/>
        <v>0</v>
      </c>
      <c r="Y90" s="2">
        <f t="shared" si="16"/>
        <v>0</v>
      </c>
      <c r="Z90" s="2">
        <f t="shared" si="17"/>
        <v>0</v>
      </c>
    </row>
    <row r="91" spans="1:26">
      <c r="E91" s="14" t="s">
        <v>148</v>
      </c>
      <c r="F91" s="14" t="s">
        <v>149</v>
      </c>
      <c r="G91" s="9">
        <v>48680.77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U91" s="2">
        <f t="shared" si="12"/>
        <v>0</v>
      </c>
      <c r="V91" s="2">
        <f t="shared" si="13"/>
        <v>0</v>
      </c>
      <c r="W91" s="2">
        <f t="shared" si="14"/>
        <v>0</v>
      </c>
      <c r="X91" s="2">
        <f t="shared" si="15"/>
        <v>0</v>
      </c>
      <c r="Y91" s="2">
        <f t="shared" si="16"/>
        <v>0</v>
      </c>
      <c r="Z91" s="2">
        <f t="shared" si="17"/>
        <v>0</v>
      </c>
    </row>
    <row r="92" spans="1:26">
      <c r="A92" s="15" t="s">
        <v>49</v>
      </c>
      <c r="B92" s="16" t="s">
        <v>146</v>
      </c>
      <c r="C92" s="17" t="s">
        <v>147</v>
      </c>
      <c r="D92" s="17">
        <v>1148</v>
      </c>
      <c r="E92" s="17"/>
      <c r="F92" s="17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U92" s="2">
        <f t="shared" si="12"/>
        <v>0</v>
      </c>
      <c r="V92" s="2">
        <f t="shared" si="13"/>
        <v>0</v>
      </c>
      <c r="W92" s="2">
        <f t="shared" si="14"/>
        <v>0</v>
      </c>
      <c r="X92" s="2">
        <f t="shared" si="15"/>
        <v>0</v>
      </c>
      <c r="Y92" s="2">
        <f t="shared" si="16"/>
        <v>0</v>
      </c>
      <c r="Z92" s="2">
        <f t="shared" si="17"/>
        <v>0</v>
      </c>
    </row>
    <row r="93" spans="1:26">
      <c r="A93" s="15"/>
      <c r="B93" s="19"/>
      <c r="C93" s="19"/>
      <c r="D93" s="19"/>
      <c r="E93" s="17"/>
      <c r="F93" s="17"/>
      <c r="G93" s="18">
        <v>48680.77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U93" s="2">
        <f t="shared" si="12"/>
        <v>0</v>
      </c>
      <c r="V93" s="2">
        <f t="shared" si="13"/>
        <v>0</v>
      </c>
      <c r="W93" s="2">
        <f t="shared" si="14"/>
        <v>0</v>
      </c>
      <c r="X93" s="2">
        <f t="shared" si="15"/>
        <v>0</v>
      </c>
      <c r="Y93" s="2">
        <f t="shared" si="16"/>
        <v>0</v>
      </c>
      <c r="Z93" s="2">
        <f t="shared" si="17"/>
        <v>0</v>
      </c>
    </row>
    <row r="94" spans="1:26">
      <c r="A94" s="13" t="s">
        <v>32</v>
      </c>
      <c r="B94" s="14" t="s">
        <v>150</v>
      </c>
      <c r="C94" s="8" t="s">
        <v>151</v>
      </c>
      <c r="D94" s="8">
        <v>1149</v>
      </c>
      <c r="U94" s="2">
        <f t="shared" si="12"/>
        <v>0</v>
      </c>
      <c r="V94" s="2">
        <f t="shared" si="13"/>
        <v>0</v>
      </c>
      <c r="W94" s="2">
        <f t="shared" si="14"/>
        <v>0</v>
      </c>
      <c r="X94" s="2">
        <f t="shared" si="15"/>
        <v>0</v>
      </c>
      <c r="Y94" s="2">
        <f t="shared" si="16"/>
        <v>0</v>
      </c>
      <c r="Z94" s="2">
        <f t="shared" si="17"/>
        <v>0</v>
      </c>
    </row>
    <row r="95" spans="1:26">
      <c r="E95" s="14" t="s">
        <v>152</v>
      </c>
      <c r="F95" s="14" t="s">
        <v>153</v>
      </c>
      <c r="G95" s="9">
        <v>92500.72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U95" s="2">
        <f t="shared" si="12"/>
        <v>0</v>
      </c>
      <c r="V95" s="2">
        <f t="shared" si="13"/>
        <v>0</v>
      </c>
      <c r="W95" s="2">
        <f t="shared" si="14"/>
        <v>0</v>
      </c>
      <c r="X95" s="2">
        <f t="shared" si="15"/>
        <v>0</v>
      </c>
      <c r="Y95" s="2">
        <f t="shared" si="16"/>
        <v>0</v>
      </c>
      <c r="Z95" s="2">
        <f t="shared" si="17"/>
        <v>0</v>
      </c>
    </row>
    <row r="96" spans="1:26">
      <c r="E96" s="14" t="s">
        <v>154</v>
      </c>
      <c r="F96" s="14" t="s">
        <v>155</v>
      </c>
      <c r="G96" s="9">
        <v>142344.04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U96" s="2">
        <f t="shared" si="12"/>
        <v>0</v>
      </c>
      <c r="V96" s="2">
        <f t="shared" si="13"/>
        <v>0</v>
      </c>
      <c r="W96" s="2">
        <f t="shared" si="14"/>
        <v>0</v>
      </c>
      <c r="X96" s="2">
        <f t="shared" si="15"/>
        <v>0</v>
      </c>
      <c r="Y96" s="2">
        <f t="shared" si="16"/>
        <v>0</v>
      </c>
      <c r="Z96" s="2">
        <f t="shared" si="17"/>
        <v>0</v>
      </c>
    </row>
    <row r="97" spans="1:26">
      <c r="A97" s="15" t="s">
        <v>49</v>
      </c>
      <c r="B97" s="16" t="s">
        <v>150</v>
      </c>
      <c r="C97" s="17" t="s">
        <v>151</v>
      </c>
      <c r="D97" s="17">
        <v>1149</v>
      </c>
      <c r="E97" s="17"/>
      <c r="F97" s="17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U97" s="2">
        <f t="shared" si="12"/>
        <v>0</v>
      </c>
      <c r="V97" s="2">
        <f t="shared" si="13"/>
        <v>0</v>
      </c>
      <c r="W97" s="2">
        <f t="shared" si="14"/>
        <v>0</v>
      </c>
      <c r="X97" s="2">
        <f t="shared" si="15"/>
        <v>0</v>
      </c>
      <c r="Y97" s="2">
        <f t="shared" si="16"/>
        <v>0</v>
      </c>
      <c r="Z97" s="2">
        <f t="shared" si="17"/>
        <v>0</v>
      </c>
    </row>
    <row r="98" spans="1:26">
      <c r="A98" s="15"/>
      <c r="B98" s="19"/>
      <c r="C98" s="19"/>
      <c r="D98" s="19"/>
      <c r="E98" s="17"/>
      <c r="F98" s="17"/>
      <c r="G98" s="18">
        <v>234844.76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U98" s="2">
        <f t="shared" si="12"/>
        <v>0</v>
      </c>
      <c r="V98" s="2">
        <f t="shared" si="13"/>
        <v>0</v>
      </c>
      <c r="W98" s="2">
        <f t="shared" si="14"/>
        <v>0</v>
      </c>
      <c r="X98" s="2">
        <f t="shared" si="15"/>
        <v>0</v>
      </c>
      <c r="Y98" s="2">
        <f t="shared" si="16"/>
        <v>0</v>
      </c>
      <c r="Z98" s="2">
        <f t="shared" si="17"/>
        <v>0</v>
      </c>
    </row>
    <row r="99" spans="1:26">
      <c r="A99" s="15" t="s">
        <v>54</v>
      </c>
      <c r="B99" s="16" t="s">
        <v>156</v>
      </c>
      <c r="C99" s="17"/>
      <c r="D99" s="17"/>
      <c r="E99" s="17"/>
      <c r="F99" s="17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U99" s="2">
        <f t="shared" si="12"/>
        <v>0</v>
      </c>
      <c r="V99" s="2">
        <f t="shared" si="13"/>
        <v>0</v>
      </c>
      <c r="W99" s="2">
        <f t="shared" si="14"/>
        <v>0</v>
      </c>
      <c r="X99" s="2">
        <f t="shared" si="15"/>
        <v>0</v>
      </c>
      <c r="Y99" s="2">
        <f t="shared" si="16"/>
        <v>0</v>
      </c>
      <c r="Z99" s="2">
        <f t="shared" si="17"/>
        <v>0</v>
      </c>
    </row>
    <row r="100" spans="1:26">
      <c r="A100" s="15"/>
      <c r="B100" s="19"/>
      <c r="C100" s="19"/>
      <c r="D100" s="19"/>
      <c r="E100" s="17"/>
      <c r="F100" s="17"/>
      <c r="G100" s="18">
        <v>1540665.25</v>
      </c>
      <c r="H100" s="18">
        <v>21484.22</v>
      </c>
      <c r="I100" s="18">
        <v>177653.93</v>
      </c>
      <c r="J100" s="18">
        <v>367653.04</v>
      </c>
      <c r="K100" s="18">
        <v>1127</v>
      </c>
      <c r="L100" s="18">
        <v>316462.74</v>
      </c>
      <c r="M100" s="18">
        <v>580.21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U100" s="2">
        <f t="shared" si="12"/>
        <v>566791.18999999994</v>
      </c>
      <c r="V100" s="2">
        <f t="shared" si="13"/>
        <v>318169.95</v>
      </c>
      <c r="W100" s="2">
        <f t="shared" si="14"/>
        <v>0</v>
      </c>
      <c r="X100" s="2">
        <f t="shared" si="15"/>
        <v>0</v>
      </c>
      <c r="Y100" s="2">
        <f t="shared" si="16"/>
        <v>884961.1399999999</v>
      </c>
      <c r="Z100" s="2">
        <f t="shared" si="17"/>
        <v>0</v>
      </c>
    </row>
    <row r="101" spans="1:26">
      <c r="A101" s="15" t="s">
        <v>54</v>
      </c>
      <c r="B101" s="16" t="s">
        <v>157</v>
      </c>
      <c r="C101" s="17"/>
      <c r="D101" s="17"/>
      <c r="E101" s="17"/>
      <c r="F101" s="17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</row>
    <row r="102" spans="1:26">
      <c r="A102" s="15"/>
      <c r="B102" s="19"/>
      <c r="C102" s="19"/>
      <c r="D102" s="19"/>
      <c r="E102" s="17"/>
      <c r="F102" s="17"/>
      <c r="G102" s="18">
        <v>4014575.88</v>
      </c>
      <c r="H102" s="18">
        <v>195758.73</v>
      </c>
      <c r="I102" s="18">
        <v>201680.13</v>
      </c>
      <c r="J102" s="18">
        <v>581069.02</v>
      </c>
      <c r="K102" s="18">
        <v>20488.830000000002</v>
      </c>
      <c r="L102" s="18">
        <v>741364.78</v>
      </c>
      <c r="M102" s="18">
        <v>194907.14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</row>
    <row r="103" spans="1:26">
      <c r="A103" s="15" t="s">
        <v>158</v>
      </c>
      <c r="B103" s="19"/>
      <c r="C103" s="19"/>
      <c r="D103" s="19"/>
      <c r="E103" s="17"/>
      <c r="F103" s="17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1:26">
      <c r="A104" s="15"/>
      <c r="B104" s="19"/>
      <c r="C104" s="19"/>
      <c r="D104" s="19"/>
      <c r="E104" s="17"/>
      <c r="F104" s="17"/>
      <c r="G104" s="18">
        <v>4014575.88</v>
      </c>
      <c r="H104" s="18">
        <v>195758.73</v>
      </c>
      <c r="I104" s="18">
        <v>201680.13</v>
      </c>
      <c r="J104" s="18">
        <v>581069.02</v>
      </c>
      <c r="K104" s="18">
        <v>20488.830000000002</v>
      </c>
      <c r="L104" s="18">
        <v>741364.78</v>
      </c>
      <c r="M104" s="18">
        <v>194907.14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</row>
    <row r="105" spans="1:26">
      <c r="A105" s="15" t="s">
        <v>174</v>
      </c>
      <c r="B105" s="19"/>
      <c r="C105" s="19"/>
      <c r="D105" s="19"/>
      <c r="E105" s="17"/>
      <c r="F105" s="17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</row>
  </sheetData>
  <phoneticPr fontId="5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8B80B21EF5D4B95BE26C8695B0913" ma:contentTypeVersion="13" ma:contentTypeDescription="Create a new document." ma:contentTypeScope="" ma:versionID="27f2d819ae7b53d3769e7a6ba97ec093">
  <xsd:schema xmlns:xsd="http://www.w3.org/2001/XMLSchema" xmlns:xs="http://www.w3.org/2001/XMLSchema" xmlns:p="http://schemas.microsoft.com/office/2006/metadata/properties" xmlns:ns2="3aec23a9-dd1b-4562-ad7f-5d56a0eea7e3" xmlns:ns3="7b2a4e42-69d0-4d6d-ab96-bc27a1fa18fe" targetNamespace="http://schemas.microsoft.com/office/2006/metadata/properties" ma:root="true" ma:fieldsID="52aa80ef6d6678053cc25b9a386cec75" ns2:_="" ns3:_="">
    <xsd:import namespace="3aec23a9-dd1b-4562-ad7f-5d56a0eea7e3"/>
    <xsd:import namespace="7b2a4e42-69d0-4d6d-ab96-bc27a1fa18f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c23a9-dd1b-4562-ad7f-5d56a0eea7e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4fe79e78-f621-49e8-a7e6-7b84fe4c6d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a4e42-69d0-4d6d-ab96-bc27a1fa18f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8253a33-011d-48eb-b849-ffe0b88140a5}" ma:internalName="TaxCatchAll" ma:showField="CatchAllData" ma:web="7b2a4e42-69d0-4d6d-ab96-bc27a1fa18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2a4e42-69d0-4d6d-ab96-bc27a1fa18fe" xsi:nil="true"/>
    <lcf76f155ced4ddcb4097134ff3c332f xmlns="3aec23a9-dd1b-4562-ad7f-5d56a0eea7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6231890-3B07-49F0-9B26-E860B643EB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AA50A9-7336-4932-B6F0-CB00629D6599}"/>
</file>

<file path=customXml/itemProps3.xml><?xml version="1.0" encoding="utf-8"?>
<ds:datastoreItem xmlns:ds="http://schemas.openxmlformats.org/officeDocument/2006/customXml" ds:itemID="{8406452B-CD10-4A24-9413-00EDC712E67B}">
  <ds:schemaRefs>
    <ds:schemaRef ds:uri="http://schemas.microsoft.com/office/2006/metadata/properties"/>
    <ds:schemaRef ds:uri="http://schemas.microsoft.com/office/infopath/2007/PartnerControls"/>
    <ds:schemaRef ds:uri="365681f8-491d-40b2-afe2-f01265cc21f6"/>
    <ds:schemaRef ds:uri="b76d33c9-61ea-4b89-973f-6b75aa8899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ריכוז</vt:lpstr>
      <vt:lpstr>הכנסות 2025</vt:lpstr>
      <vt:lpstr>ריכוז!Print_Area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</dc:creator>
  <cp:lastModifiedBy>hp</cp:lastModifiedBy>
  <cp:lastPrinted>2025-07-31T08:52:30Z</cp:lastPrinted>
  <dcterms:created xsi:type="dcterms:W3CDTF">2023-11-24T09:41:08Z</dcterms:created>
  <dcterms:modified xsi:type="dcterms:W3CDTF">2025-07-31T11:50:37Z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0x010100F218B80B21EF5D4B95BE26C8695B0913</vt:lpwstr>
  </property>
</Properties>
</file>